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K:\01_dokumente\_baby\700_vorgaben\"/>
    </mc:Choice>
  </mc:AlternateContent>
  <xr:revisionPtr revIDLastSave="0" documentId="13_ncr:1_{33AF2FE5-EBE4-4ADC-AF22-52F448671207}" xr6:coauthVersionLast="47" xr6:coauthVersionMax="47" xr10:uidLastSave="{00000000-0000-0000-0000-000000000000}"/>
  <workbookProtection workbookAlgorithmName="SHA-512" workbookHashValue="ZK0bjga63ve/vRqO4tsbiBI10gLSFqUOt4ERiCiyiePI3ZsI+0tR2mdYd8k0m7DyuMc8RcsL2hTvv3LdEGaMIg==" workbookSaltValue="OI4ew82HqOPl2Zge6iduMg==" workbookSpinCount="100000" lockStructure="1"/>
  <bookViews>
    <workbookView xWindow="-19320" yWindow="1980" windowWidth="19440" windowHeight="15000" tabRatio="601" xr2:uid="{00000000-000D-0000-FFFF-FFFF00000000}"/>
  </bookViews>
  <sheets>
    <sheet name="Ausfüllhinweise" sheetId="7" r:id="rId1"/>
    <sheet name="Allgemeine Angaben" sheetId="9" r:id="rId2"/>
    <sheet name="Erfassung Schulungstunden" sheetId="2" r:id="rId3"/>
    <sheet name="Auswertung pro MA" sheetId="8" r:id="rId4"/>
    <sheet name="Auswertung" sheetId="1" r:id="rId5"/>
    <sheet name="versteckt" sheetId="4" state="hidden" r:id="rId6"/>
    <sheet name="Daten" sheetId="10" state="hidden" r:id="rId7"/>
    <sheet name="Daten Personen" sheetId="11" state="hidden" r:id="rId8"/>
  </sheets>
  <externalReferences>
    <externalReference r:id="rId9"/>
  </externalReferences>
  <definedNames>
    <definedName name="_xlnm._FilterDatabase" localSheetId="3" hidden="1">'Auswertung pro MA'!$A$6:$H$206</definedName>
    <definedName name="ArtderSchulung">versteckt!$A$1:$A$2</definedName>
    <definedName name="_xlnm.Print_Area" localSheetId="1">'Allgemeine Angaben'!$A$1:$E$17</definedName>
    <definedName name="_xlnm.Print_Area" localSheetId="4">Auswertung!$A$1:$N$45</definedName>
    <definedName name="_xlnm.Print_Area" localSheetId="3">'Auswertung pro MA'!$A$1:$H$88</definedName>
    <definedName name="_xlnm.Print_Area" localSheetId="2">'Erfassung Schulungstunden'!$A$1:$CP$93</definedName>
    <definedName name="Grund">versteckt!$B$1:$B$4</definedName>
    <definedName name="Zertifizierungsart">[1]Kennzahlenbogen!$M$2:$M$3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S13" i="2" l="1"/>
  <c r="CR14" i="2"/>
  <c r="CS14" i="2"/>
  <c r="CR15" i="2"/>
  <c r="CS15" i="2"/>
  <c r="CR16" i="2"/>
  <c r="CS16" i="2"/>
  <c r="CR17" i="2"/>
  <c r="CS17" i="2"/>
  <c r="CR18" i="2"/>
  <c r="CS18" i="2"/>
  <c r="CR19" i="2"/>
  <c r="CS19" i="2"/>
  <c r="CR20" i="2"/>
  <c r="CS20" i="2"/>
  <c r="CR21" i="2"/>
  <c r="CS21" i="2"/>
  <c r="CR22" i="2"/>
  <c r="CS22" i="2"/>
  <c r="CR23" i="2"/>
  <c r="CS23" i="2"/>
  <c r="CR24" i="2"/>
  <c r="CS24" i="2"/>
  <c r="CR25" i="2"/>
  <c r="CS25" i="2"/>
  <c r="CR26" i="2"/>
  <c r="CS26" i="2"/>
  <c r="CR27" i="2"/>
  <c r="CS27" i="2"/>
  <c r="CR28" i="2"/>
  <c r="CS28" i="2"/>
  <c r="CR29" i="2"/>
  <c r="CS29" i="2"/>
  <c r="CR30" i="2"/>
  <c r="CS30" i="2"/>
  <c r="CR31" i="2"/>
  <c r="CS31" i="2"/>
  <c r="CR32" i="2"/>
  <c r="CS32" i="2"/>
  <c r="CR33" i="2"/>
  <c r="CS33" i="2"/>
  <c r="CR34" i="2"/>
  <c r="CS34" i="2"/>
  <c r="CR35" i="2"/>
  <c r="CS35" i="2"/>
  <c r="CR36" i="2"/>
  <c r="CS36" i="2"/>
  <c r="CR37" i="2"/>
  <c r="CS37" i="2"/>
  <c r="CR38" i="2"/>
  <c r="CS38" i="2"/>
  <c r="CR39" i="2"/>
  <c r="CS39" i="2"/>
  <c r="CR40" i="2"/>
  <c r="CS40" i="2"/>
  <c r="CR41" i="2"/>
  <c r="CS41" i="2"/>
  <c r="CR42" i="2"/>
  <c r="CS42" i="2"/>
  <c r="CR43" i="2"/>
  <c r="CS43" i="2"/>
  <c r="CR44" i="2"/>
  <c r="CS44" i="2"/>
  <c r="CR45" i="2"/>
  <c r="CS45" i="2"/>
  <c r="CR46" i="2"/>
  <c r="CS46" i="2"/>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R62" i="2"/>
  <c r="CS62" i="2"/>
  <c r="CR63" i="2"/>
  <c r="CS63" i="2"/>
  <c r="CR64" i="2"/>
  <c r="CS64" i="2"/>
  <c r="CR65" i="2"/>
  <c r="CS65" i="2"/>
  <c r="CR66" i="2"/>
  <c r="CS66" i="2"/>
  <c r="CR67" i="2"/>
  <c r="CS67" i="2"/>
  <c r="CR68" i="2"/>
  <c r="CS68" i="2"/>
  <c r="CR69" i="2"/>
  <c r="CS69" i="2"/>
  <c r="CR70" i="2"/>
  <c r="CS70" i="2"/>
  <c r="CR71" i="2"/>
  <c r="CS71" i="2"/>
  <c r="CR72" i="2"/>
  <c r="CS72" i="2"/>
  <c r="CR73" i="2"/>
  <c r="CS73" i="2"/>
  <c r="CR74" i="2"/>
  <c r="CS74" i="2"/>
  <c r="CR75" i="2"/>
  <c r="CS75" i="2"/>
  <c r="CR76" i="2"/>
  <c r="CS76" i="2"/>
  <c r="CR77" i="2"/>
  <c r="CS77" i="2"/>
  <c r="CR78" i="2"/>
  <c r="CS78" i="2"/>
  <c r="CR79" i="2"/>
  <c r="CS79" i="2"/>
  <c r="CR80" i="2"/>
  <c r="CS80" i="2"/>
  <c r="CR81" i="2"/>
  <c r="CS81" i="2"/>
  <c r="CR82" i="2"/>
  <c r="CS82" i="2"/>
  <c r="CR83" i="2"/>
  <c r="CS83" i="2"/>
  <c r="CR84" i="2"/>
  <c r="CS84" i="2"/>
  <c r="CR85" i="2"/>
  <c r="CS85" i="2"/>
  <c r="CR86" i="2"/>
  <c r="CS86" i="2"/>
  <c r="CR87" i="2"/>
  <c r="CS87" i="2"/>
  <c r="CR88" i="2"/>
  <c r="CS88" i="2"/>
  <c r="CR89" i="2"/>
  <c r="CS89" i="2"/>
  <c r="CR90" i="2"/>
  <c r="CS90" i="2"/>
  <c r="CR91" i="2"/>
  <c r="CS91" i="2"/>
  <c r="CR92" i="2"/>
  <c r="CS92" i="2"/>
  <c r="CR93" i="2"/>
  <c r="CS93" i="2"/>
  <c r="CR94" i="2"/>
  <c r="CS94" i="2"/>
  <c r="CR95" i="2"/>
  <c r="CS95" i="2"/>
  <c r="CR96" i="2"/>
  <c r="CS96" i="2"/>
  <c r="CR97" i="2"/>
  <c r="CS97" i="2"/>
  <c r="CR98" i="2"/>
  <c r="CS98" i="2"/>
  <c r="CR99" i="2"/>
  <c r="CS99" i="2"/>
  <c r="CR100" i="2"/>
  <c r="CS100" i="2"/>
  <c r="CR101" i="2"/>
  <c r="CS101" i="2"/>
  <c r="CR102" i="2"/>
  <c r="CS102" i="2"/>
  <c r="CR103" i="2"/>
  <c r="CS103" i="2"/>
  <c r="CR104" i="2"/>
  <c r="CS104" i="2"/>
  <c r="CR105" i="2"/>
  <c r="CS105" i="2"/>
  <c r="CR106" i="2"/>
  <c r="CS106" i="2"/>
  <c r="CR107" i="2"/>
  <c r="CS107" i="2"/>
  <c r="CR108" i="2"/>
  <c r="CS108" i="2"/>
  <c r="CR109" i="2"/>
  <c r="CS109" i="2"/>
  <c r="CR110" i="2"/>
  <c r="CS110" i="2"/>
  <c r="CR111" i="2"/>
  <c r="CS111" i="2"/>
  <c r="CR112" i="2"/>
  <c r="CS112" i="2"/>
  <c r="CR113" i="2"/>
  <c r="CS113" i="2"/>
  <c r="CR114" i="2"/>
  <c r="CS114" i="2"/>
  <c r="CR115" i="2"/>
  <c r="CS115" i="2"/>
  <c r="CR116" i="2"/>
  <c r="CS116" i="2"/>
  <c r="CR117" i="2"/>
  <c r="CS117" i="2"/>
  <c r="CR118" i="2"/>
  <c r="CS118" i="2"/>
  <c r="CR119" i="2"/>
  <c r="CS119" i="2"/>
  <c r="CR120" i="2"/>
  <c r="CS120" i="2"/>
  <c r="CR121" i="2"/>
  <c r="CS121" i="2"/>
  <c r="CR122" i="2"/>
  <c r="CS122" i="2"/>
  <c r="CR123" i="2"/>
  <c r="CS123" i="2"/>
  <c r="CR124" i="2"/>
  <c r="CS124" i="2"/>
  <c r="CR125" i="2"/>
  <c r="CS125" i="2"/>
  <c r="CR126" i="2"/>
  <c r="CS126" i="2"/>
  <c r="CR127" i="2"/>
  <c r="CS127" i="2"/>
  <c r="CR128" i="2"/>
  <c r="CS128" i="2"/>
  <c r="CR129" i="2"/>
  <c r="CS129" i="2"/>
  <c r="CR130" i="2"/>
  <c r="CS130" i="2"/>
  <c r="CR131" i="2"/>
  <c r="CS131" i="2"/>
  <c r="CR132" i="2"/>
  <c r="CS132" i="2"/>
  <c r="CR133" i="2"/>
  <c r="CS133" i="2"/>
  <c r="CR134" i="2"/>
  <c r="CS134" i="2"/>
  <c r="CR135" i="2"/>
  <c r="CS135" i="2"/>
  <c r="CR136" i="2"/>
  <c r="CS136" i="2"/>
  <c r="CR137" i="2"/>
  <c r="CS137" i="2"/>
  <c r="CR138" i="2"/>
  <c r="CS138" i="2"/>
  <c r="CR139" i="2"/>
  <c r="CS139" i="2"/>
  <c r="CR140" i="2"/>
  <c r="CS140" i="2"/>
  <c r="CR141" i="2"/>
  <c r="CS141" i="2"/>
  <c r="CR142" i="2"/>
  <c r="CS142" i="2"/>
  <c r="CR143" i="2"/>
  <c r="CS143" i="2"/>
  <c r="CR144" i="2"/>
  <c r="CS144" i="2"/>
  <c r="CR145" i="2"/>
  <c r="CS145" i="2"/>
  <c r="CR146" i="2"/>
  <c r="CS146" i="2"/>
  <c r="CR147" i="2"/>
  <c r="CS147" i="2"/>
  <c r="CR148" i="2"/>
  <c r="CS148" i="2"/>
  <c r="CR149" i="2"/>
  <c r="CS149" i="2"/>
  <c r="CR150" i="2"/>
  <c r="CS150" i="2"/>
  <c r="CR151" i="2"/>
  <c r="CS151" i="2"/>
  <c r="CR152" i="2"/>
  <c r="CS152" i="2"/>
  <c r="CR153" i="2"/>
  <c r="CS153" i="2"/>
  <c r="CR154" i="2"/>
  <c r="CS154" i="2"/>
  <c r="CR155" i="2"/>
  <c r="CS155" i="2"/>
  <c r="CR156" i="2"/>
  <c r="CS156" i="2"/>
  <c r="CR157" i="2"/>
  <c r="CS157" i="2"/>
  <c r="CR158" i="2"/>
  <c r="CS158" i="2"/>
  <c r="CR159" i="2"/>
  <c r="CS159" i="2"/>
  <c r="CR160" i="2"/>
  <c r="CS160" i="2"/>
  <c r="CR161" i="2"/>
  <c r="CS161" i="2"/>
  <c r="CR162" i="2"/>
  <c r="CS162" i="2"/>
  <c r="CR163" i="2"/>
  <c r="CS163" i="2"/>
  <c r="CR164" i="2"/>
  <c r="CS164" i="2"/>
  <c r="CR165" i="2"/>
  <c r="CS165" i="2"/>
  <c r="CR166" i="2"/>
  <c r="CS166" i="2"/>
  <c r="CR167" i="2"/>
  <c r="CS167" i="2"/>
  <c r="CR168" i="2"/>
  <c r="CS168" i="2"/>
  <c r="CR169" i="2"/>
  <c r="CS169" i="2"/>
  <c r="CR170" i="2"/>
  <c r="CS170" i="2"/>
  <c r="CR171" i="2"/>
  <c r="CS171" i="2"/>
  <c r="CR172" i="2"/>
  <c r="CS172" i="2"/>
  <c r="CR173" i="2"/>
  <c r="CS173" i="2"/>
  <c r="CR174" i="2"/>
  <c r="CS174" i="2"/>
  <c r="CR175" i="2"/>
  <c r="CS175" i="2"/>
  <c r="CR176" i="2"/>
  <c r="CS176" i="2"/>
  <c r="CR177" i="2"/>
  <c r="CS177" i="2"/>
  <c r="CR178" i="2"/>
  <c r="CS178" i="2"/>
  <c r="CR179" i="2"/>
  <c r="CS179" i="2"/>
  <c r="CR180" i="2"/>
  <c r="CS180" i="2"/>
  <c r="CR181" i="2"/>
  <c r="CS181" i="2"/>
  <c r="CR182" i="2"/>
  <c r="CS182" i="2"/>
  <c r="CR183" i="2"/>
  <c r="CS183" i="2"/>
  <c r="CR184" i="2"/>
  <c r="CS184" i="2"/>
  <c r="CR185" i="2"/>
  <c r="CS185" i="2"/>
  <c r="CR186" i="2"/>
  <c r="CS186" i="2"/>
  <c r="CR187" i="2"/>
  <c r="CS187" i="2"/>
  <c r="CR188" i="2"/>
  <c r="CS188" i="2"/>
  <c r="CR189" i="2"/>
  <c r="CS189" i="2"/>
  <c r="CR190" i="2"/>
  <c r="CS190" i="2"/>
  <c r="CR191" i="2"/>
  <c r="CS191" i="2"/>
  <c r="CR192" i="2"/>
  <c r="CS192" i="2"/>
  <c r="CR193" i="2"/>
  <c r="CS193" i="2"/>
  <c r="CR194" i="2"/>
  <c r="CS194" i="2"/>
  <c r="CR195" i="2"/>
  <c r="CS195" i="2"/>
  <c r="CR196" i="2"/>
  <c r="CS196" i="2"/>
  <c r="CR197" i="2"/>
  <c r="CS197" i="2"/>
  <c r="CR198" i="2"/>
  <c r="CS198" i="2"/>
  <c r="CR199" i="2"/>
  <c r="CS199" i="2"/>
  <c r="CR200" i="2"/>
  <c r="CS200" i="2"/>
  <c r="CR201" i="2"/>
  <c r="CS201" i="2"/>
  <c r="CR202" i="2"/>
  <c r="CS202" i="2"/>
  <c r="CR203" i="2"/>
  <c r="CS203" i="2"/>
  <c r="CR204" i="2"/>
  <c r="CS204" i="2"/>
  <c r="CR205" i="2"/>
  <c r="CS205" i="2"/>
  <c r="CR206" i="2"/>
  <c r="CS206" i="2"/>
  <c r="CR207" i="2"/>
  <c r="CS207" i="2"/>
  <c r="CR208" i="2"/>
  <c r="CS208" i="2"/>
  <c r="CR209" i="2"/>
  <c r="CS209" i="2"/>
  <c r="CR210" i="2"/>
  <c r="CS210" i="2"/>
  <c r="CR211" i="2"/>
  <c r="CS211" i="2"/>
  <c r="CQ2" i="2"/>
  <c r="CQ202" i="2" s="1"/>
  <c r="O36" i="1"/>
  <c r="D23" i="1" s="1"/>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 r="BX1" i="2"/>
  <c r="BY1" i="2"/>
  <c r="BZ1" i="2"/>
  <c r="CA1" i="2"/>
  <c r="CB1" i="2"/>
  <c r="CC1" i="2"/>
  <c r="CD1" i="2"/>
  <c r="CE1" i="2"/>
  <c r="CF1" i="2"/>
  <c r="CG1" i="2"/>
  <c r="CH1" i="2"/>
  <c r="CI1" i="2"/>
  <c r="CJ1" i="2"/>
  <c r="CK1" i="2"/>
  <c r="CL1" i="2"/>
  <c r="CM1" i="2"/>
  <c r="CN1" i="2"/>
  <c r="CO1" i="2"/>
  <c r="CP1" i="2"/>
  <c r="T31" i="1"/>
  <c r="T30" i="1"/>
  <c r="T29" i="1"/>
  <c r="T28" i="1"/>
  <c r="Y15" i="1" s="1"/>
  <c r="T27" i="1"/>
  <c r="T26" i="1"/>
  <c r="T25" i="1"/>
  <c r="T24" i="1"/>
  <c r="CQ12" i="2" l="1"/>
  <c r="CQ211" i="2"/>
  <c r="CQ209" i="2"/>
  <c r="CQ208" i="2"/>
  <c r="CQ207" i="2"/>
  <c r="CQ206" i="2"/>
  <c r="CQ205" i="2"/>
  <c r="CQ204" i="2"/>
  <c r="CQ203" i="2"/>
  <c r="CQ201" i="2"/>
  <c r="CQ200" i="2"/>
  <c r="CQ199" i="2"/>
  <c r="CQ198" i="2"/>
  <c r="CQ197" i="2"/>
  <c r="CQ196" i="2"/>
  <c r="CQ195" i="2"/>
  <c r="CQ194" i="2"/>
  <c r="CQ193" i="2"/>
  <c r="CQ192" i="2"/>
  <c r="CQ191" i="2"/>
  <c r="CQ190" i="2"/>
  <c r="CQ189" i="2"/>
  <c r="CQ188" i="2"/>
  <c r="CQ187" i="2"/>
  <c r="CQ186" i="2"/>
  <c r="CQ185" i="2"/>
  <c r="CQ184" i="2"/>
  <c r="CQ183" i="2"/>
  <c r="CQ182" i="2"/>
  <c r="CQ181" i="2"/>
  <c r="CQ180" i="2"/>
  <c r="CQ179" i="2"/>
  <c r="CQ178" i="2"/>
  <c r="CQ177" i="2"/>
  <c r="CQ176" i="2"/>
  <c r="CQ175" i="2"/>
  <c r="CQ174" i="2"/>
  <c r="CQ173" i="2"/>
  <c r="CQ172" i="2"/>
  <c r="CQ171" i="2"/>
  <c r="CQ170" i="2"/>
  <c r="CQ169" i="2"/>
  <c r="CQ168" i="2"/>
  <c r="CQ167" i="2"/>
  <c r="CQ166" i="2"/>
  <c r="CQ165" i="2"/>
  <c r="CQ164" i="2"/>
  <c r="CQ163" i="2"/>
  <c r="CQ162" i="2"/>
  <c r="CQ161" i="2"/>
  <c r="CQ160" i="2"/>
  <c r="CQ159" i="2"/>
  <c r="CQ210" i="2"/>
  <c r="C31" i="1"/>
  <c r="C27" i="1"/>
  <c r="C30" i="1"/>
  <c r="C26" i="1"/>
  <c r="CQ13" i="2"/>
  <c r="CQ14" i="2"/>
  <c r="CQ15" i="2"/>
  <c r="CQ16" i="2"/>
  <c r="CQ17" i="2"/>
  <c r="CQ18" i="2"/>
  <c r="CQ19" i="2"/>
  <c r="CQ20" i="2"/>
  <c r="CQ21" i="2"/>
  <c r="CQ22" i="2"/>
  <c r="CQ23" i="2"/>
  <c r="CQ24" i="2"/>
  <c r="CQ25" i="2"/>
  <c r="CQ26" i="2"/>
  <c r="CQ27" i="2"/>
  <c r="CQ28" i="2"/>
  <c r="CQ29" i="2"/>
  <c r="CQ30" i="2"/>
  <c r="CQ31" i="2"/>
  <c r="CQ32" i="2"/>
  <c r="CQ33" i="2"/>
  <c r="CQ34" i="2"/>
  <c r="CQ35" i="2"/>
  <c r="CQ36" i="2"/>
  <c r="CQ37" i="2"/>
  <c r="CQ38" i="2"/>
  <c r="CQ39" i="2"/>
  <c r="CQ40" i="2"/>
  <c r="CQ41" i="2"/>
  <c r="CQ42" i="2"/>
  <c r="CQ43" i="2"/>
  <c r="CQ44" i="2"/>
  <c r="CQ45" i="2"/>
  <c r="CQ46" i="2"/>
  <c r="CQ47" i="2"/>
  <c r="CQ48" i="2"/>
  <c r="CQ49" i="2"/>
  <c r="CQ50" i="2"/>
  <c r="CQ51" i="2"/>
  <c r="CQ52" i="2"/>
  <c r="CQ53" i="2"/>
  <c r="CQ54" i="2"/>
  <c r="CQ55" i="2"/>
  <c r="CQ56" i="2"/>
  <c r="CQ57" i="2"/>
  <c r="CQ58" i="2"/>
  <c r="CQ59" i="2"/>
  <c r="CQ60" i="2"/>
  <c r="CQ61" i="2"/>
  <c r="CQ62" i="2"/>
  <c r="CQ63" i="2"/>
  <c r="CQ64" i="2"/>
  <c r="CQ65" i="2"/>
  <c r="CQ66" i="2"/>
  <c r="CQ67" i="2"/>
  <c r="CQ68" i="2"/>
  <c r="CQ69" i="2"/>
  <c r="CQ70" i="2"/>
  <c r="CQ71" i="2"/>
  <c r="CQ72" i="2"/>
  <c r="CQ73" i="2"/>
  <c r="CQ74" i="2"/>
  <c r="CQ75" i="2"/>
  <c r="CQ76" i="2"/>
  <c r="CQ77" i="2"/>
  <c r="CQ78" i="2"/>
  <c r="CQ79" i="2"/>
  <c r="CQ80" i="2"/>
  <c r="CQ81" i="2"/>
  <c r="CQ82" i="2"/>
  <c r="CQ83" i="2"/>
  <c r="CQ84" i="2"/>
  <c r="CQ85" i="2"/>
  <c r="CQ86" i="2"/>
  <c r="CQ87" i="2"/>
  <c r="CQ88" i="2"/>
  <c r="CQ89" i="2"/>
  <c r="CQ90" i="2"/>
  <c r="CQ91" i="2"/>
  <c r="CQ92" i="2"/>
  <c r="CQ93" i="2"/>
  <c r="CQ94" i="2"/>
  <c r="CQ95" i="2"/>
  <c r="CQ96" i="2"/>
  <c r="CQ97" i="2"/>
  <c r="CQ98" i="2"/>
  <c r="C25" i="1"/>
  <c r="CQ130" i="2"/>
  <c r="CQ128" i="2"/>
  <c r="CQ126" i="2"/>
  <c r="CQ124" i="2"/>
  <c r="CQ122" i="2"/>
  <c r="CQ120" i="2"/>
  <c r="CQ118" i="2"/>
  <c r="CQ116" i="2"/>
  <c r="CQ113" i="2"/>
  <c r="CQ111" i="2"/>
  <c r="CQ110" i="2"/>
  <c r="CQ108" i="2"/>
  <c r="CQ106" i="2"/>
  <c r="CQ105" i="2"/>
  <c r="CQ103" i="2"/>
  <c r="CQ102" i="2"/>
  <c r="CQ101" i="2"/>
  <c r="CQ99" i="2"/>
  <c r="C29" i="1"/>
  <c r="CQ158" i="2"/>
  <c r="CQ157" i="2"/>
  <c r="CQ156" i="2"/>
  <c r="CQ155" i="2"/>
  <c r="CQ154" i="2"/>
  <c r="CQ153" i="2"/>
  <c r="CQ152" i="2"/>
  <c r="CQ151" i="2"/>
  <c r="CQ150" i="2"/>
  <c r="CQ149" i="2"/>
  <c r="CQ148" i="2"/>
  <c r="CQ147" i="2"/>
  <c r="CQ146" i="2"/>
  <c r="CQ145" i="2"/>
  <c r="CQ144" i="2"/>
  <c r="CQ143" i="2"/>
  <c r="CQ142" i="2"/>
  <c r="CQ141" i="2"/>
  <c r="CQ140" i="2"/>
  <c r="CQ139" i="2"/>
  <c r="CQ138" i="2"/>
  <c r="CQ137" i="2"/>
  <c r="CQ136" i="2"/>
  <c r="CQ135" i="2"/>
  <c r="CQ134" i="2"/>
  <c r="CQ133" i="2"/>
  <c r="CQ132" i="2"/>
  <c r="CQ131" i="2"/>
  <c r="CQ129" i="2"/>
  <c r="CQ127" i="2"/>
  <c r="CQ125" i="2"/>
  <c r="CQ123" i="2"/>
  <c r="CQ121" i="2"/>
  <c r="CQ119" i="2"/>
  <c r="CQ117" i="2"/>
  <c r="CQ115" i="2"/>
  <c r="CQ114" i="2"/>
  <c r="CQ112" i="2"/>
  <c r="CQ109" i="2"/>
  <c r="CQ107" i="2"/>
  <c r="CQ104" i="2"/>
  <c r="CQ100" i="2"/>
  <c r="C24" i="1"/>
  <c r="C28" i="1"/>
  <c r="Y16" i="1"/>
  <c r="Y13" i="1"/>
  <c r="Y14" i="1"/>
  <c r="Y18" i="1"/>
  <c r="T32" i="1"/>
  <c r="A207" i="8"/>
  <c r="B207" i="8"/>
  <c r="A208" i="8"/>
  <c r="B208" i="8"/>
  <c r="A209" i="8"/>
  <c r="B209" i="8"/>
  <c r="A210" i="8"/>
  <c r="B210" i="8"/>
  <c r="A211" i="8"/>
  <c r="B211" i="8"/>
  <c r="A212" i="8"/>
  <c r="B212" i="8"/>
  <c r="A213" i="8"/>
  <c r="B213" i="8"/>
  <c r="A214" i="8"/>
  <c r="B214" i="8"/>
  <c r="A215" i="8"/>
  <c r="B215" i="8"/>
  <c r="A216" i="8"/>
  <c r="B216" i="8"/>
  <c r="A217" i="8"/>
  <c r="B217" i="8"/>
  <c r="A218" i="8"/>
  <c r="B218" i="8"/>
  <c r="A219" i="8"/>
  <c r="B219" i="8"/>
  <c r="A220" i="8"/>
  <c r="B220" i="8"/>
  <c r="A221" i="8"/>
  <c r="B221" i="8"/>
  <c r="A222" i="8"/>
  <c r="B222" i="8"/>
  <c r="A223" i="8"/>
  <c r="B223" i="8"/>
  <c r="A224" i="8"/>
  <c r="B224" i="8"/>
  <c r="A225" i="8"/>
  <c r="B225" i="8"/>
  <c r="A226" i="8"/>
  <c r="B226" i="8"/>
  <c r="A227" i="8"/>
  <c r="B227" i="8"/>
  <c r="A228" i="8"/>
  <c r="B228" i="8"/>
  <c r="A229" i="8"/>
  <c r="B229" i="8"/>
  <c r="A230" i="8"/>
  <c r="B230" i="8"/>
  <c r="A231" i="8"/>
  <c r="B231"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C204" i="8"/>
  <c r="D204" i="8"/>
  <c r="CT209" i="2" s="1"/>
  <c r="E204" i="8"/>
  <c r="F204" i="8"/>
  <c r="C205" i="8"/>
  <c r="D205" i="8"/>
  <c r="CT210" i="2" s="1"/>
  <c r="E205" i="8"/>
  <c r="F205" i="8"/>
  <c r="C206" i="8"/>
  <c r="D206" i="8"/>
  <c r="CT211" i="2" s="1"/>
  <c r="E206" i="8"/>
  <c r="F206" i="8"/>
  <c r="C207" i="8"/>
  <c r="D207" i="8"/>
  <c r="E207" i="8"/>
  <c r="F207" i="8"/>
  <c r="C208" i="8"/>
  <c r="D208" i="8"/>
  <c r="CT213" i="2" s="1"/>
  <c r="E208" i="8"/>
  <c r="F208" i="8"/>
  <c r="C209" i="8"/>
  <c r="D209" i="8"/>
  <c r="CT214" i="2" s="1"/>
  <c r="E209" i="8"/>
  <c r="F209" i="8"/>
  <c r="C210" i="8"/>
  <c r="D210" i="8"/>
  <c r="CT215" i="2" s="1"/>
  <c r="E210" i="8"/>
  <c r="F210" i="8"/>
  <c r="C211" i="8"/>
  <c r="D211" i="8"/>
  <c r="CT216" i="2" s="1"/>
  <c r="E211" i="8"/>
  <c r="F211" i="8"/>
  <c r="C212" i="8"/>
  <c r="D212" i="8"/>
  <c r="CT217" i="2" s="1"/>
  <c r="E212" i="8"/>
  <c r="F212" i="8"/>
  <c r="C213" i="8"/>
  <c r="D213" i="8"/>
  <c r="E213" i="8"/>
  <c r="F213" i="8"/>
  <c r="C214" i="8"/>
  <c r="D214" i="8"/>
  <c r="CT219" i="2" s="1"/>
  <c r="E214" i="8"/>
  <c r="F214" i="8"/>
  <c r="C215" i="8"/>
  <c r="D215" i="8"/>
  <c r="E215" i="8"/>
  <c r="F215" i="8"/>
  <c r="C216" i="8"/>
  <c r="D216" i="8"/>
  <c r="CT221" i="2" s="1"/>
  <c r="E216" i="8"/>
  <c r="F216" i="8"/>
  <c r="C217" i="8"/>
  <c r="D217" i="8"/>
  <c r="CT222" i="2" s="1"/>
  <c r="E217" i="8"/>
  <c r="F217" i="8"/>
  <c r="C218" i="8"/>
  <c r="D218" i="8"/>
  <c r="CT223" i="2" s="1"/>
  <c r="E218" i="8"/>
  <c r="F218" i="8"/>
  <c r="C219" i="8"/>
  <c r="D219" i="8"/>
  <c r="CT224" i="2" s="1"/>
  <c r="E219" i="8"/>
  <c r="F219" i="8"/>
  <c r="C220" i="8"/>
  <c r="D220" i="8"/>
  <c r="CT225" i="2" s="1"/>
  <c r="E220" i="8"/>
  <c r="F220" i="8"/>
  <c r="C221" i="8"/>
  <c r="D221" i="8"/>
  <c r="CT226" i="2" s="1"/>
  <c r="E221" i="8"/>
  <c r="F221" i="8"/>
  <c r="C222" i="8"/>
  <c r="D222" i="8"/>
  <c r="CT227" i="2" s="1"/>
  <c r="E222" i="8"/>
  <c r="F222" i="8"/>
  <c r="C223" i="8"/>
  <c r="D223" i="8"/>
  <c r="E223" i="8"/>
  <c r="F223" i="8"/>
  <c r="C224" i="8"/>
  <c r="D224" i="8"/>
  <c r="CT229" i="2" s="1"/>
  <c r="E224" i="8"/>
  <c r="F224" i="8"/>
  <c r="C225" i="8"/>
  <c r="D225" i="8"/>
  <c r="CT230" i="2" s="1"/>
  <c r="E225" i="8"/>
  <c r="F225" i="8"/>
  <c r="C226" i="8"/>
  <c r="D226" i="8"/>
  <c r="CT231" i="2" s="1"/>
  <c r="E226" i="8"/>
  <c r="F226" i="8"/>
  <c r="C227" i="8"/>
  <c r="D227" i="8"/>
  <c r="CT232" i="2" s="1"/>
  <c r="E227" i="8"/>
  <c r="F227" i="8"/>
  <c r="C228" i="8"/>
  <c r="D228" i="8"/>
  <c r="E228" i="8"/>
  <c r="F228" i="8"/>
  <c r="C229" i="8"/>
  <c r="D229" i="8"/>
  <c r="CT234" i="2" s="1"/>
  <c r="E229" i="8"/>
  <c r="F229" i="8"/>
  <c r="C230" i="8"/>
  <c r="D230" i="8"/>
  <c r="CT235" i="2" s="1"/>
  <c r="E230" i="8"/>
  <c r="F230" i="8"/>
  <c r="C231" i="8"/>
  <c r="D231" i="8"/>
  <c r="E231" i="8"/>
  <c r="F231" i="8"/>
  <c r="C232" i="8"/>
  <c r="D232" i="8"/>
  <c r="CT237" i="2" s="1"/>
  <c r="E232" i="8"/>
  <c r="F232" i="8"/>
  <c r="C233" i="8"/>
  <c r="D233" i="8"/>
  <c r="CT238" i="2" s="1"/>
  <c r="E233" i="8"/>
  <c r="F233" i="8"/>
  <c r="C234" i="8"/>
  <c r="D234" i="8"/>
  <c r="CT239" i="2" s="1"/>
  <c r="E234" i="8"/>
  <c r="F234" i="8"/>
  <c r="C235" i="8"/>
  <c r="D235" i="8"/>
  <c r="CT240" i="2" s="1"/>
  <c r="E235" i="8"/>
  <c r="F235" i="8"/>
  <c r="C236" i="8"/>
  <c r="D236" i="8"/>
  <c r="CT241" i="2" s="1"/>
  <c r="E236" i="8"/>
  <c r="F236" i="8"/>
  <c r="C237" i="8"/>
  <c r="D237" i="8"/>
  <c r="CT242" i="2" s="1"/>
  <c r="E237" i="8"/>
  <c r="F237" i="8"/>
  <c r="C238" i="8"/>
  <c r="D238" i="8"/>
  <c r="CT243" i="2" s="1"/>
  <c r="E238" i="8"/>
  <c r="F238" i="8"/>
  <c r="C239" i="8"/>
  <c r="D239" i="8"/>
  <c r="CT244" i="2" s="1"/>
  <c r="E239" i="8"/>
  <c r="F239" i="8"/>
  <c r="C240" i="8"/>
  <c r="D240" i="8"/>
  <c r="CT245" i="2" s="1"/>
  <c r="E240" i="8"/>
  <c r="F240" i="8"/>
  <c r="C241" i="8"/>
  <c r="D241" i="8"/>
  <c r="CT246" i="2" s="1"/>
  <c r="E241" i="8"/>
  <c r="F241" i="8"/>
  <c r="C242" i="8"/>
  <c r="D242" i="8"/>
  <c r="CT247" i="2" s="1"/>
  <c r="E242" i="8"/>
  <c r="F242" i="8"/>
  <c r="C243" i="8"/>
  <c r="D243" i="8"/>
  <c r="CT248" i="2" s="1"/>
  <c r="E243" i="8"/>
  <c r="F243" i="8"/>
  <c r="C244" i="8"/>
  <c r="D244" i="8"/>
  <c r="CT249" i="2" s="1"/>
  <c r="E244" i="8"/>
  <c r="F244" i="8"/>
  <c r="C245" i="8"/>
  <c r="D245" i="8"/>
  <c r="CT250" i="2" s="1"/>
  <c r="E245" i="8"/>
  <c r="F245" i="8"/>
  <c r="C246" i="8"/>
  <c r="D246" i="8"/>
  <c r="CT251" i="2" s="1"/>
  <c r="E246" i="8"/>
  <c r="F246" i="8"/>
  <c r="C247" i="8"/>
  <c r="D247" i="8"/>
  <c r="CT252" i="2" s="1"/>
  <c r="E247" i="8"/>
  <c r="F247" i="8"/>
  <c r="C248" i="8"/>
  <c r="D248" i="8"/>
  <c r="CT253" i="2" s="1"/>
  <c r="E248" i="8"/>
  <c r="F248" i="8"/>
  <c r="C249" i="8"/>
  <c r="D249" i="8"/>
  <c r="CT254" i="2" s="1"/>
  <c r="E249" i="8"/>
  <c r="F249" i="8"/>
  <c r="C250" i="8"/>
  <c r="D250" i="8"/>
  <c r="CT255" i="2" s="1"/>
  <c r="E250" i="8"/>
  <c r="F250" i="8"/>
  <c r="C251" i="8"/>
  <c r="D251" i="8"/>
  <c r="CT256" i="2" s="1"/>
  <c r="E251" i="8"/>
  <c r="F251" i="8"/>
  <c r="C252" i="8"/>
  <c r="D252" i="8"/>
  <c r="CT257" i="2" s="1"/>
  <c r="E252" i="8"/>
  <c r="F252" i="8"/>
  <c r="C253" i="8"/>
  <c r="D253" i="8"/>
  <c r="CT258" i="2" s="1"/>
  <c r="E253" i="8"/>
  <c r="F253" i="8"/>
  <c r="C254" i="8"/>
  <c r="D254" i="8"/>
  <c r="CT259" i="2" s="1"/>
  <c r="E254" i="8"/>
  <c r="F254" i="8"/>
  <c r="C255" i="8"/>
  <c r="D255" i="8"/>
  <c r="CT260" i="2" s="1"/>
  <c r="E255" i="8"/>
  <c r="F255" i="8"/>
  <c r="C256" i="8"/>
  <c r="D256" i="8"/>
  <c r="CT261" i="2" s="1"/>
  <c r="E256" i="8"/>
  <c r="F256" i="8"/>
  <c r="C257" i="8"/>
  <c r="D257" i="8"/>
  <c r="E257" i="8"/>
  <c r="F257" i="8"/>
  <c r="C258" i="8"/>
  <c r="D258" i="8"/>
  <c r="E258" i="8"/>
  <c r="F258" i="8"/>
  <c r="C259" i="8"/>
  <c r="D259" i="8"/>
  <c r="E259" i="8"/>
  <c r="F259" i="8"/>
  <c r="C260" i="8"/>
  <c r="D260" i="8"/>
  <c r="E260" i="8"/>
  <c r="F260" i="8"/>
  <c r="C261" i="8"/>
  <c r="D261" i="8"/>
  <c r="E261" i="8"/>
  <c r="F261" i="8"/>
  <c r="CQ212" i="2"/>
  <c r="CR212" i="2"/>
  <c r="CS212" i="2"/>
  <c r="CQ213" i="2"/>
  <c r="CR213" i="2"/>
  <c r="CS213" i="2"/>
  <c r="CQ214" i="2"/>
  <c r="CR214" i="2"/>
  <c r="CS214" i="2"/>
  <c r="CQ215" i="2"/>
  <c r="CR215" i="2"/>
  <c r="CS215" i="2"/>
  <c r="CQ216" i="2"/>
  <c r="CR216" i="2"/>
  <c r="CS216" i="2"/>
  <c r="CQ217" i="2"/>
  <c r="CR217" i="2"/>
  <c r="CS217" i="2"/>
  <c r="CQ218" i="2"/>
  <c r="CR218" i="2"/>
  <c r="CS218" i="2"/>
  <c r="CQ219" i="2"/>
  <c r="CR219" i="2"/>
  <c r="CS219" i="2"/>
  <c r="CQ220" i="2"/>
  <c r="CR220" i="2"/>
  <c r="CS220" i="2"/>
  <c r="CQ221" i="2"/>
  <c r="CR221" i="2"/>
  <c r="CS221" i="2"/>
  <c r="CQ222" i="2"/>
  <c r="CR222" i="2"/>
  <c r="CS222" i="2"/>
  <c r="CQ223" i="2"/>
  <c r="CR223" i="2"/>
  <c r="CS223" i="2"/>
  <c r="CQ224" i="2"/>
  <c r="CR224" i="2"/>
  <c r="CS224" i="2"/>
  <c r="CQ225" i="2"/>
  <c r="CR225" i="2"/>
  <c r="CS225" i="2"/>
  <c r="CQ226" i="2"/>
  <c r="CR226" i="2"/>
  <c r="CS226" i="2"/>
  <c r="CQ227" i="2"/>
  <c r="CR227" i="2"/>
  <c r="CS227" i="2"/>
  <c r="CQ228" i="2"/>
  <c r="CR228" i="2"/>
  <c r="CS228" i="2"/>
  <c r="CQ229" i="2"/>
  <c r="CR229" i="2"/>
  <c r="CS229" i="2"/>
  <c r="CQ230" i="2"/>
  <c r="CR230" i="2"/>
  <c r="CS230" i="2"/>
  <c r="CQ231" i="2"/>
  <c r="CR231" i="2"/>
  <c r="CS231" i="2"/>
  <c r="CQ232" i="2"/>
  <c r="CR232" i="2"/>
  <c r="CS232" i="2"/>
  <c r="CQ233" i="2"/>
  <c r="CR233" i="2"/>
  <c r="CS233" i="2"/>
  <c r="CQ234" i="2"/>
  <c r="CR234" i="2"/>
  <c r="CS234" i="2"/>
  <c r="CQ235" i="2"/>
  <c r="CR235" i="2"/>
  <c r="CS235" i="2"/>
  <c r="CQ236" i="2"/>
  <c r="CR236" i="2"/>
  <c r="CS236" i="2"/>
  <c r="CQ237" i="2"/>
  <c r="CR237" i="2"/>
  <c r="CS237" i="2"/>
  <c r="CQ238" i="2"/>
  <c r="CR238" i="2"/>
  <c r="CS238" i="2"/>
  <c r="CQ239" i="2"/>
  <c r="CR239" i="2"/>
  <c r="CS239" i="2"/>
  <c r="CQ240" i="2"/>
  <c r="CR240" i="2"/>
  <c r="CS240" i="2"/>
  <c r="CQ241" i="2"/>
  <c r="CR241" i="2"/>
  <c r="CS241" i="2"/>
  <c r="CQ242" i="2"/>
  <c r="CR242" i="2"/>
  <c r="CS242" i="2"/>
  <c r="CQ243" i="2"/>
  <c r="CR243" i="2"/>
  <c r="CS243" i="2"/>
  <c r="CQ244" i="2"/>
  <c r="CR244" i="2"/>
  <c r="CS244" i="2"/>
  <c r="CQ245" i="2"/>
  <c r="CR245" i="2"/>
  <c r="CS245" i="2"/>
  <c r="CQ246" i="2"/>
  <c r="CR246" i="2"/>
  <c r="CS246" i="2"/>
  <c r="CQ247" i="2"/>
  <c r="CR247" i="2"/>
  <c r="CS247" i="2"/>
  <c r="CQ248" i="2"/>
  <c r="CR248" i="2"/>
  <c r="CS248" i="2"/>
  <c r="CQ249" i="2"/>
  <c r="CR249" i="2"/>
  <c r="CS249" i="2"/>
  <c r="CQ250" i="2"/>
  <c r="CR250" i="2"/>
  <c r="CS250" i="2"/>
  <c r="CQ251" i="2"/>
  <c r="CR251" i="2"/>
  <c r="CS251" i="2"/>
  <c r="CQ252" i="2"/>
  <c r="CR252" i="2"/>
  <c r="CS252" i="2"/>
  <c r="CQ253" i="2"/>
  <c r="CR253" i="2"/>
  <c r="CS253" i="2"/>
  <c r="CQ254" i="2"/>
  <c r="CR254" i="2"/>
  <c r="CS254" i="2"/>
  <c r="CQ255" i="2"/>
  <c r="CR255" i="2"/>
  <c r="CS255" i="2"/>
  <c r="CQ256" i="2"/>
  <c r="CR256" i="2"/>
  <c r="CS256" i="2"/>
  <c r="CQ257" i="2"/>
  <c r="CR257" i="2"/>
  <c r="CS257" i="2"/>
  <c r="CQ258" i="2"/>
  <c r="CR258" i="2"/>
  <c r="CS258" i="2"/>
  <c r="CQ259" i="2"/>
  <c r="CR259" i="2"/>
  <c r="CS259" i="2"/>
  <c r="CQ260" i="2"/>
  <c r="CR260" i="2"/>
  <c r="CS260" i="2"/>
  <c r="CQ261" i="2"/>
  <c r="CR261" i="2"/>
  <c r="CS261" i="2"/>
  <c r="F2" i="11"/>
  <c r="G2" i="11"/>
  <c r="H2" i="11"/>
  <c r="I2" i="11"/>
  <c r="CR13" i="2" l="1"/>
  <c r="G257" i="8"/>
  <c r="G261" i="8"/>
  <c r="G259" i="8"/>
  <c r="G231" i="8"/>
  <c r="G228" i="8"/>
  <c r="G223" i="8"/>
  <c r="G215" i="8"/>
  <c r="G213" i="8"/>
  <c r="G207" i="8"/>
  <c r="G258" i="8"/>
  <c r="G260" i="8"/>
  <c r="G236" i="8"/>
  <c r="G251" i="8"/>
  <c r="G235" i="8"/>
  <c r="CT236" i="2"/>
  <c r="CT228" i="2"/>
  <c r="G255" i="8"/>
  <c r="G249" i="8"/>
  <c r="G243" i="8"/>
  <c r="G241" i="8"/>
  <c r="G219" i="8"/>
  <c r="CT220" i="2"/>
  <c r="CT212" i="2"/>
  <c r="G247" i="8"/>
  <c r="G239" i="8"/>
  <c r="G233" i="8"/>
  <c r="G227" i="8"/>
  <c r="G225" i="8"/>
  <c r="G204" i="8"/>
  <c r="G252" i="8"/>
  <c r="G217" i="8"/>
  <c r="G211" i="8"/>
  <c r="G209" i="8"/>
  <c r="G253" i="8"/>
  <c r="G248" i="8"/>
  <c r="G237" i="8"/>
  <c r="G232" i="8"/>
  <c r="G224" i="8"/>
  <c r="G221" i="8"/>
  <c r="G244" i="8"/>
  <c r="G220" i="8"/>
  <c r="G206" i="8"/>
  <c r="G205" i="8"/>
  <c r="CT233" i="2"/>
  <c r="CT218" i="2"/>
  <c r="G256" i="8"/>
  <c r="G245" i="8"/>
  <c r="G240" i="8"/>
  <c r="G229" i="8"/>
  <c r="G216" i="8"/>
  <c r="G212" i="8"/>
  <c r="G208" i="8"/>
  <c r="G254" i="8"/>
  <c r="G250" i="8"/>
  <c r="G246" i="8"/>
  <c r="G242" i="8"/>
  <c r="G238" i="8"/>
  <c r="G234" i="8"/>
  <c r="G230" i="8"/>
  <c r="G226" i="8"/>
  <c r="G222" i="8"/>
  <c r="G218" i="8"/>
  <c r="G214" i="8"/>
  <c r="G210" i="8"/>
  <c r="B28" i="1" l="1"/>
  <c r="B27" i="1"/>
  <c r="B26" i="1"/>
  <c r="B31" i="1"/>
  <c r="B30" i="1"/>
  <c r="B29" i="1"/>
  <c r="B25" i="1"/>
  <c r="B24" i="1"/>
  <c r="J8" i="8" l="1"/>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7" i="8"/>
  <c r="B8" i="8" l="1"/>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7" i="8"/>
  <c r="F1" i="2" l="1"/>
  <c r="GO4" i="10" l="1"/>
  <c r="GN4" i="10"/>
  <c r="GM4" i="10"/>
  <c r="GL4" i="10"/>
  <c r="GP4" i="10"/>
  <c r="GQ4" i="10"/>
  <c r="GK4" i="10"/>
  <c r="GJ4" i="10"/>
  <c r="GI4" i="10"/>
  <c r="GC4" i="10"/>
  <c r="GD4" i="10"/>
  <c r="GE4" i="10"/>
  <c r="GF4" i="10"/>
  <c r="GG4" i="10"/>
  <c r="GH4" i="10"/>
  <c r="GB4" i="10"/>
  <c r="GA4" i="10"/>
  <c r="FZ4" i="10"/>
  <c r="HQ4" i="10"/>
  <c r="HL4" i="10"/>
  <c r="HK4" i="10"/>
  <c r="HJ4" i="10"/>
  <c r="HI4" i="10"/>
  <c r="HF4" i="10"/>
  <c r="GY4" i="10"/>
  <c r="GS4" i="10"/>
  <c r="B37" i="1" l="1"/>
  <c r="HW4" i="10"/>
  <c r="B38" i="1"/>
  <c r="C38" i="1"/>
  <c r="D38" i="1"/>
  <c r="E38" i="1"/>
  <c r="F38" i="1"/>
  <c r="G38" i="1"/>
  <c r="B39" i="1"/>
  <c r="C39" i="1"/>
  <c r="D39" i="1"/>
  <c r="E39" i="1"/>
  <c r="F39" i="1"/>
  <c r="G39" i="1"/>
  <c r="A44" i="8" l="1"/>
  <c r="C44" i="8"/>
  <c r="D44" i="8"/>
  <c r="CT49" i="2" s="1"/>
  <c r="E44" i="8"/>
  <c r="F44" i="8"/>
  <c r="A45" i="8"/>
  <c r="C45" i="8"/>
  <c r="D45" i="8"/>
  <c r="CT50" i="2" s="1"/>
  <c r="E45" i="8"/>
  <c r="F45" i="8"/>
  <c r="A46" i="8"/>
  <c r="C46" i="8"/>
  <c r="D46" i="8"/>
  <c r="CT51" i="2" s="1"/>
  <c r="E46" i="8"/>
  <c r="F46" i="8"/>
  <c r="A47" i="8"/>
  <c r="C47" i="8"/>
  <c r="D47" i="8"/>
  <c r="CT52" i="2" s="1"/>
  <c r="E47" i="8"/>
  <c r="F47" i="8"/>
  <c r="A48" i="8"/>
  <c r="C48" i="8"/>
  <c r="D48" i="8"/>
  <c r="CT53" i="2" s="1"/>
  <c r="E48" i="8"/>
  <c r="F48" i="8"/>
  <c r="A49" i="8"/>
  <c r="C49" i="8"/>
  <c r="D49" i="8"/>
  <c r="CT54" i="2" s="1"/>
  <c r="E49" i="8"/>
  <c r="F49" i="8"/>
  <c r="A50" i="8"/>
  <c r="C50" i="8"/>
  <c r="D50" i="8"/>
  <c r="CT55" i="2" s="1"/>
  <c r="E50" i="8"/>
  <c r="F50" i="8"/>
  <c r="A51" i="8"/>
  <c r="C51" i="8"/>
  <c r="D51" i="8"/>
  <c r="CT56" i="2" s="1"/>
  <c r="E51" i="8"/>
  <c r="F51" i="8"/>
  <c r="A52" i="8"/>
  <c r="C52" i="8"/>
  <c r="D52" i="8"/>
  <c r="CT57" i="2" s="1"/>
  <c r="E52" i="8"/>
  <c r="F52" i="8"/>
  <c r="A53" i="8"/>
  <c r="C53" i="8"/>
  <c r="D53" i="8"/>
  <c r="CT58" i="2" s="1"/>
  <c r="E53" i="8"/>
  <c r="F53" i="8"/>
  <c r="A54" i="8"/>
  <c r="C54" i="8"/>
  <c r="D54" i="8"/>
  <c r="CT59" i="2" s="1"/>
  <c r="E54" i="8"/>
  <c r="F54" i="8"/>
  <c r="A55" i="8"/>
  <c r="C55" i="8"/>
  <c r="D55" i="8"/>
  <c r="CT60" i="2" s="1"/>
  <c r="E55" i="8"/>
  <c r="F55" i="8"/>
  <c r="A56" i="8"/>
  <c r="C56" i="8"/>
  <c r="D56" i="8"/>
  <c r="CT61" i="2" s="1"/>
  <c r="E56" i="8"/>
  <c r="F56" i="8"/>
  <c r="A57" i="8"/>
  <c r="C57" i="8"/>
  <c r="D57" i="8"/>
  <c r="CT62" i="2" s="1"/>
  <c r="E57" i="8"/>
  <c r="F57" i="8"/>
  <c r="A58" i="8"/>
  <c r="C58" i="8"/>
  <c r="D58" i="8"/>
  <c r="CT63" i="2" s="1"/>
  <c r="E58" i="8"/>
  <c r="F58" i="8"/>
  <c r="A59" i="8"/>
  <c r="C59" i="8"/>
  <c r="D59" i="8"/>
  <c r="CT64" i="2" s="1"/>
  <c r="E59" i="8"/>
  <c r="F59" i="8"/>
  <c r="A60" i="8"/>
  <c r="C60" i="8"/>
  <c r="D60" i="8"/>
  <c r="CT65" i="2" s="1"/>
  <c r="E60" i="8"/>
  <c r="F60" i="8"/>
  <c r="A61" i="8"/>
  <c r="C61" i="8"/>
  <c r="D61" i="8"/>
  <c r="CT66" i="2" s="1"/>
  <c r="E61" i="8"/>
  <c r="F61" i="8"/>
  <c r="A62" i="8"/>
  <c r="C62" i="8"/>
  <c r="D62" i="8"/>
  <c r="CT67" i="2" s="1"/>
  <c r="E62" i="8"/>
  <c r="F62" i="8"/>
  <c r="A63" i="8"/>
  <c r="C63" i="8"/>
  <c r="D63" i="8"/>
  <c r="CT68" i="2" s="1"/>
  <c r="E63" i="8"/>
  <c r="F63" i="8"/>
  <c r="A64" i="8"/>
  <c r="C64" i="8"/>
  <c r="D64" i="8"/>
  <c r="CT69" i="2" s="1"/>
  <c r="E64" i="8"/>
  <c r="F64" i="8"/>
  <c r="A65" i="8"/>
  <c r="C65" i="8"/>
  <c r="D65" i="8"/>
  <c r="CT70" i="2" s="1"/>
  <c r="E65" i="8"/>
  <c r="F65" i="8"/>
  <c r="A66" i="8"/>
  <c r="C66" i="8"/>
  <c r="D66" i="8"/>
  <c r="CT71" i="2" s="1"/>
  <c r="E66" i="8"/>
  <c r="F66" i="8"/>
  <c r="A67" i="8"/>
  <c r="C67" i="8"/>
  <c r="D67" i="8"/>
  <c r="CT72" i="2" s="1"/>
  <c r="E67" i="8"/>
  <c r="F67" i="8"/>
  <c r="A68" i="8"/>
  <c r="C68" i="8"/>
  <c r="D68" i="8"/>
  <c r="CT73" i="2" s="1"/>
  <c r="E68" i="8"/>
  <c r="F68" i="8"/>
  <c r="A69" i="8"/>
  <c r="C69" i="8"/>
  <c r="D69" i="8"/>
  <c r="CT74" i="2" s="1"/>
  <c r="E69" i="8"/>
  <c r="F69" i="8"/>
  <c r="A70" i="8"/>
  <c r="C70" i="8"/>
  <c r="D70" i="8"/>
  <c r="CT75" i="2" s="1"/>
  <c r="E70" i="8"/>
  <c r="F70" i="8"/>
  <c r="A71" i="8"/>
  <c r="C71" i="8"/>
  <c r="D71" i="8"/>
  <c r="CT76" i="2" s="1"/>
  <c r="E71" i="8"/>
  <c r="F71" i="8"/>
  <c r="A72" i="8"/>
  <c r="C72" i="8"/>
  <c r="D72" i="8"/>
  <c r="CT77" i="2" s="1"/>
  <c r="E72" i="8"/>
  <c r="F72" i="8"/>
  <c r="A73" i="8"/>
  <c r="C73" i="8"/>
  <c r="D73" i="8"/>
  <c r="CT78" i="2" s="1"/>
  <c r="E73" i="8"/>
  <c r="F73" i="8"/>
  <c r="A74" i="8"/>
  <c r="C74" i="8"/>
  <c r="D74" i="8"/>
  <c r="CT79" i="2" s="1"/>
  <c r="E74" i="8"/>
  <c r="F74" i="8"/>
  <c r="A75" i="8"/>
  <c r="C75" i="8"/>
  <c r="D75" i="8"/>
  <c r="CT80" i="2" s="1"/>
  <c r="E75" i="8"/>
  <c r="F75" i="8"/>
  <c r="A76" i="8"/>
  <c r="C76" i="8"/>
  <c r="D76" i="8"/>
  <c r="CT81" i="2" s="1"/>
  <c r="E76" i="8"/>
  <c r="F76" i="8"/>
  <c r="A77" i="8"/>
  <c r="C77" i="8"/>
  <c r="D77" i="8"/>
  <c r="CT82" i="2" s="1"/>
  <c r="E77" i="8"/>
  <c r="F77" i="8"/>
  <c r="A78" i="8"/>
  <c r="C78" i="8"/>
  <c r="D78" i="8"/>
  <c r="CT83" i="2" s="1"/>
  <c r="E78" i="8"/>
  <c r="F78" i="8"/>
  <c r="A79" i="8"/>
  <c r="C79" i="8"/>
  <c r="D79" i="8"/>
  <c r="CT84" i="2" s="1"/>
  <c r="E79" i="8"/>
  <c r="F79" i="8"/>
  <c r="A80" i="8"/>
  <c r="C80" i="8"/>
  <c r="D80" i="8"/>
  <c r="CT85" i="2" s="1"/>
  <c r="E80" i="8"/>
  <c r="F80" i="8"/>
  <c r="A81" i="8"/>
  <c r="C81" i="8"/>
  <c r="D81" i="8"/>
  <c r="CT86" i="2" s="1"/>
  <c r="E81" i="8"/>
  <c r="F81" i="8"/>
  <c r="A82" i="8"/>
  <c r="C82" i="8"/>
  <c r="D82" i="8"/>
  <c r="CT87" i="2" s="1"/>
  <c r="E82" i="8"/>
  <c r="F82" i="8"/>
  <c r="A83" i="8"/>
  <c r="C83" i="8"/>
  <c r="D83" i="8"/>
  <c r="CT88" i="2" s="1"/>
  <c r="E83" i="8"/>
  <c r="F83" i="8"/>
  <c r="A84" i="8"/>
  <c r="C84" i="8"/>
  <c r="D84" i="8"/>
  <c r="CT89" i="2" s="1"/>
  <c r="E84" i="8"/>
  <c r="F84" i="8"/>
  <c r="A85" i="8"/>
  <c r="C85" i="8"/>
  <c r="D85" i="8"/>
  <c r="CT90" i="2" s="1"/>
  <c r="E85" i="8"/>
  <c r="F85" i="8"/>
  <c r="A86" i="8"/>
  <c r="C86" i="8"/>
  <c r="D86" i="8"/>
  <c r="CT91" i="2" s="1"/>
  <c r="E86" i="8"/>
  <c r="F86" i="8"/>
  <c r="A87" i="8"/>
  <c r="C87" i="8"/>
  <c r="D87" i="8"/>
  <c r="CT92" i="2" s="1"/>
  <c r="E87" i="8"/>
  <c r="F87" i="8"/>
  <c r="A88" i="8"/>
  <c r="C88" i="8"/>
  <c r="D88" i="8"/>
  <c r="CT93" i="2" s="1"/>
  <c r="E88" i="8"/>
  <c r="F88" i="8"/>
  <c r="A89" i="8"/>
  <c r="C89" i="8"/>
  <c r="D89" i="8"/>
  <c r="CT94" i="2" s="1"/>
  <c r="E89" i="8"/>
  <c r="F89" i="8"/>
  <c r="A90" i="8"/>
  <c r="C90" i="8"/>
  <c r="D90" i="8"/>
  <c r="CT95" i="2" s="1"/>
  <c r="E90" i="8"/>
  <c r="F90" i="8"/>
  <c r="A91" i="8"/>
  <c r="C91" i="8"/>
  <c r="D91" i="8"/>
  <c r="CT96" i="2" s="1"/>
  <c r="E91" i="8"/>
  <c r="F91" i="8"/>
  <c r="A92" i="8"/>
  <c r="C92" i="8"/>
  <c r="D92" i="8"/>
  <c r="CT97" i="2" s="1"/>
  <c r="E92" i="8"/>
  <c r="F92" i="8"/>
  <c r="A93" i="8"/>
  <c r="C93" i="8"/>
  <c r="D93" i="8"/>
  <c r="CT98" i="2" s="1"/>
  <c r="E93" i="8"/>
  <c r="F93" i="8"/>
  <c r="A94" i="8"/>
  <c r="C94" i="8"/>
  <c r="D94" i="8"/>
  <c r="CT99" i="2" s="1"/>
  <c r="E94" i="8"/>
  <c r="F94" i="8"/>
  <c r="A95" i="8"/>
  <c r="C95" i="8"/>
  <c r="D95" i="8"/>
  <c r="CT100" i="2" s="1"/>
  <c r="E95" i="8"/>
  <c r="F95" i="8"/>
  <c r="A96" i="8"/>
  <c r="C96" i="8"/>
  <c r="D96" i="8"/>
  <c r="CT101" i="2" s="1"/>
  <c r="E96" i="8"/>
  <c r="F96" i="8"/>
  <c r="A97" i="8"/>
  <c r="C97" i="8"/>
  <c r="D97" i="8"/>
  <c r="CT102" i="2" s="1"/>
  <c r="E97" i="8"/>
  <c r="F97" i="8"/>
  <c r="A98" i="8"/>
  <c r="C98" i="8"/>
  <c r="D98" i="8"/>
  <c r="CT103" i="2" s="1"/>
  <c r="E98" i="8"/>
  <c r="F98" i="8"/>
  <c r="A99" i="8"/>
  <c r="C99" i="8"/>
  <c r="D99" i="8"/>
  <c r="CT104" i="2" s="1"/>
  <c r="E99" i="8"/>
  <c r="F99" i="8"/>
  <c r="A100" i="8"/>
  <c r="C100" i="8"/>
  <c r="D100" i="8"/>
  <c r="CT105" i="2" s="1"/>
  <c r="E100" i="8"/>
  <c r="F100" i="8"/>
  <c r="A101" i="8"/>
  <c r="C101" i="8"/>
  <c r="D101" i="8"/>
  <c r="CT106" i="2" s="1"/>
  <c r="E101" i="8"/>
  <c r="F101" i="8"/>
  <c r="A102" i="8"/>
  <c r="C102" i="8"/>
  <c r="D102" i="8"/>
  <c r="CT107" i="2" s="1"/>
  <c r="E102" i="8"/>
  <c r="F102" i="8"/>
  <c r="A103" i="8"/>
  <c r="C103" i="8"/>
  <c r="D103" i="8"/>
  <c r="CT108" i="2" s="1"/>
  <c r="E103" i="8"/>
  <c r="F103" i="8"/>
  <c r="A104" i="8"/>
  <c r="C104" i="8"/>
  <c r="D104" i="8"/>
  <c r="CT109" i="2" s="1"/>
  <c r="E104" i="8"/>
  <c r="F104" i="8"/>
  <c r="A105" i="8"/>
  <c r="C105" i="8"/>
  <c r="D105" i="8"/>
  <c r="CT110" i="2" s="1"/>
  <c r="E105" i="8"/>
  <c r="F105" i="8"/>
  <c r="A106" i="8"/>
  <c r="C106" i="8"/>
  <c r="D106" i="8"/>
  <c r="CT111" i="2" s="1"/>
  <c r="E106" i="8"/>
  <c r="F106" i="8"/>
  <c r="A107" i="8"/>
  <c r="C107" i="8"/>
  <c r="D107" i="8"/>
  <c r="CT112" i="2" s="1"/>
  <c r="E107" i="8"/>
  <c r="F107" i="8"/>
  <c r="A108" i="8"/>
  <c r="C108" i="8"/>
  <c r="D108" i="8"/>
  <c r="CT113" i="2" s="1"/>
  <c r="E108" i="8"/>
  <c r="F108" i="8"/>
  <c r="A109" i="8"/>
  <c r="C109" i="8"/>
  <c r="D109" i="8"/>
  <c r="CT114" i="2" s="1"/>
  <c r="E109" i="8"/>
  <c r="F109" i="8"/>
  <c r="A110" i="8"/>
  <c r="C110" i="8"/>
  <c r="D110" i="8"/>
  <c r="CT115" i="2" s="1"/>
  <c r="E110" i="8"/>
  <c r="F110" i="8"/>
  <c r="A111" i="8"/>
  <c r="C111" i="8"/>
  <c r="D111" i="8"/>
  <c r="CT116" i="2" s="1"/>
  <c r="E111" i="8"/>
  <c r="F111" i="8"/>
  <c r="A112" i="8"/>
  <c r="C112" i="8"/>
  <c r="D112" i="8"/>
  <c r="CT117" i="2" s="1"/>
  <c r="E112" i="8"/>
  <c r="F112" i="8"/>
  <c r="A113" i="8"/>
  <c r="C113" i="8"/>
  <c r="D113" i="8"/>
  <c r="CT118" i="2" s="1"/>
  <c r="E113" i="8"/>
  <c r="F113" i="8"/>
  <c r="A114" i="8"/>
  <c r="C114" i="8"/>
  <c r="D114" i="8"/>
  <c r="CT119" i="2" s="1"/>
  <c r="E114" i="8"/>
  <c r="F114" i="8"/>
  <c r="A115" i="8"/>
  <c r="C115" i="8"/>
  <c r="D115" i="8"/>
  <c r="CT120" i="2" s="1"/>
  <c r="E115" i="8"/>
  <c r="F115" i="8"/>
  <c r="A116" i="8"/>
  <c r="C116" i="8"/>
  <c r="D116" i="8"/>
  <c r="CT121" i="2" s="1"/>
  <c r="E116" i="8"/>
  <c r="F116" i="8"/>
  <c r="A117" i="8"/>
  <c r="C117" i="8"/>
  <c r="D117" i="8"/>
  <c r="CT122" i="2" s="1"/>
  <c r="E117" i="8"/>
  <c r="F117" i="8"/>
  <c r="A118" i="8"/>
  <c r="C118" i="8"/>
  <c r="D118" i="8"/>
  <c r="CT123" i="2" s="1"/>
  <c r="E118" i="8"/>
  <c r="F118" i="8"/>
  <c r="A119" i="8"/>
  <c r="C119" i="8"/>
  <c r="D119" i="8"/>
  <c r="CT124" i="2" s="1"/>
  <c r="E119" i="8"/>
  <c r="F119" i="8"/>
  <c r="A120" i="8"/>
  <c r="C120" i="8"/>
  <c r="D120" i="8"/>
  <c r="CT125" i="2" s="1"/>
  <c r="E120" i="8"/>
  <c r="F120" i="8"/>
  <c r="A121" i="8"/>
  <c r="C121" i="8"/>
  <c r="D121" i="8"/>
  <c r="CT126" i="2" s="1"/>
  <c r="E121" i="8"/>
  <c r="F121" i="8"/>
  <c r="A122" i="8"/>
  <c r="C122" i="8"/>
  <c r="D122" i="8"/>
  <c r="CT127" i="2" s="1"/>
  <c r="E122" i="8"/>
  <c r="F122" i="8"/>
  <c r="A123" i="8"/>
  <c r="C123" i="8"/>
  <c r="D123" i="8"/>
  <c r="CT128" i="2" s="1"/>
  <c r="E123" i="8"/>
  <c r="F123" i="8"/>
  <c r="A124" i="8"/>
  <c r="C124" i="8"/>
  <c r="D124" i="8"/>
  <c r="CT129" i="2" s="1"/>
  <c r="E124" i="8"/>
  <c r="F124" i="8"/>
  <c r="A125" i="8"/>
  <c r="C125" i="8"/>
  <c r="D125" i="8"/>
  <c r="CT130" i="2" s="1"/>
  <c r="E125" i="8"/>
  <c r="F125" i="8"/>
  <c r="A126" i="8"/>
  <c r="C126" i="8"/>
  <c r="D126" i="8"/>
  <c r="CT131" i="2" s="1"/>
  <c r="E126" i="8"/>
  <c r="F126" i="8"/>
  <c r="A127" i="8"/>
  <c r="C127" i="8"/>
  <c r="D127" i="8"/>
  <c r="CT132" i="2" s="1"/>
  <c r="E127" i="8"/>
  <c r="F127" i="8"/>
  <c r="A128" i="8"/>
  <c r="C128" i="8"/>
  <c r="D128" i="8"/>
  <c r="CT133" i="2" s="1"/>
  <c r="E128" i="8"/>
  <c r="F128" i="8"/>
  <c r="A129" i="8"/>
  <c r="C129" i="8"/>
  <c r="D129" i="8"/>
  <c r="CT134" i="2" s="1"/>
  <c r="E129" i="8"/>
  <c r="F129" i="8"/>
  <c r="A130" i="8"/>
  <c r="C130" i="8"/>
  <c r="D130" i="8"/>
  <c r="CT135" i="2" s="1"/>
  <c r="E130" i="8"/>
  <c r="F130" i="8"/>
  <c r="A131" i="8"/>
  <c r="C131" i="8"/>
  <c r="D131" i="8"/>
  <c r="CT136" i="2" s="1"/>
  <c r="E131" i="8"/>
  <c r="F131" i="8"/>
  <c r="A132" i="8"/>
  <c r="C132" i="8"/>
  <c r="D132" i="8"/>
  <c r="CT137" i="2" s="1"/>
  <c r="E132" i="8"/>
  <c r="F132" i="8"/>
  <c r="A133" i="8"/>
  <c r="C133" i="8"/>
  <c r="D133" i="8"/>
  <c r="CT138" i="2" s="1"/>
  <c r="E133" i="8"/>
  <c r="F133" i="8"/>
  <c r="A134" i="8"/>
  <c r="C134" i="8"/>
  <c r="D134" i="8"/>
  <c r="CT139" i="2" s="1"/>
  <c r="E134" i="8"/>
  <c r="F134" i="8"/>
  <c r="A135" i="8"/>
  <c r="C135" i="8"/>
  <c r="D135" i="8"/>
  <c r="CT140" i="2" s="1"/>
  <c r="E135" i="8"/>
  <c r="F135" i="8"/>
  <c r="A136" i="8"/>
  <c r="C136" i="8"/>
  <c r="D136" i="8"/>
  <c r="CT141" i="2" s="1"/>
  <c r="E136" i="8"/>
  <c r="F136" i="8"/>
  <c r="A137" i="8"/>
  <c r="C137" i="8"/>
  <c r="D137" i="8"/>
  <c r="CT142" i="2" s="1"/>
  <c r="E137" i="8"/>
  <c r="F137" i="8"/>
  <c r="A138" i="8"/>
  <c r="C138" i="8"/>
  <c r="D138" i="8"/>
  <c r="CT143" i="2" s="1"/>
  <c r="E138" i="8"/>
  <c r="F138" i="8"/>
  <c r="A139" i="8"/>
  <c r="C139" i="8"/>
  <c r="D139" i="8"/>
  <c r="CT144" i="2" s="1"/>
  <c r="E139" i="8"/>
  <c r="F139" i="8"/>
  <c r="A140" i="8"/>
  <c r="C140" i="8"/>
  <c r="D140" i="8"/>
  <c r="CT145" i="2" s="1"/>
  <c r="E140" i="8"/>
  <c r="F140" i="8"/>
  <c r="A141" i="8"/>
  <c r="C141" i="8"/>
  <c r="D141" i="8"/>
  <c r="CT146" i="2" s="1"/>
  <c r="E141" i="8"/>
  <c r="F141" i="8"/>
  <c r="A142" i="8"/>
  <c r="C142" i="8"/>
  <c r="D142" i="8"/>
  <c r="CT147" i="2" s="1"/>
  <c r="E142" i="8"/>
  <c r="F142" i="8"/>
  <c r="A143" i="8"/>
  <c r="C143" i="8"/>
  <c r="D143" i="8"/>
  <c r="CT148" i="2" s="1"/>
  <c r="E143" i="8"/>
  <c r="F143" i="8"/>
  <c r="A144" i="8"/>
  <c r="C144" i="8"/>
  <c r="D144" i="8"/>
  <c r="CT149" i="2" s="1"/>
  <c r="E144" i="8"/>
  <c r="F144" i="8"/>
  <c r="A145" i="8"/>
  <c r="C145" i="8"/>
  <c r="D145" i="8"/>
  <c r="CT150" i="2" s="1"/>
  <c r="E145" i="8"/>
  <c r="F145" i="8"/>
  <c r="A146" i="8"/>
  <c r="C146" i="8"/>
  <c r="D146" i="8"/>
  <c r="CT151" i="2" s="1"/>
  <c r="E146" i="8"/>
  <c r="F146" i="8"/>
  <c r="A147" i="8"/>
  <c r="C147" i="8"/>
  <c r="D147" i="8"/>
  <c r="CT152" i="2" s="1"/>
  <c r="E147" i="8"/>
  <c r="F147" i="8"/>
  <c r="A148" i="8"/>
  <c r="C148" i="8"/>
  <c r="D148" i="8"/>
  <c r="CT153" i="2" s="1"/>
  <c r="E148" i="8"/>
  <c r="F148" i="8"/>
  <c r="A149" i="8"/>
  <c r="C149" i="8"/>
  <c r="D149" i="8"/>
  <c r="CT154" i="2" s="1"/>
  <c r="E149" i="8"/>
  <c r="F149" i="8"/>
  <c r="A150" i="8"/>
  <c r="C150" i="8"/>
  <c r="D150" i="8"/>
  <c r="CT155" i="2" s="1"/>
  <c r="E150" i="8"/>
  <c r="F150" i="8"/>
  <c r="A151" i="8"/>
  <c r="C151" i="8"/>
  <c r="D151" i="8"/>
  <c r="CT156" i="2" s="1"/>
  <c r="E151" i="8"/>
  <c r="F151" i="8"/>
  <c r="A152" i="8"/>
  <c r="C152" i="8"/>
  <c r="D152" i="8"/>
  <c r="CT157" i="2" s="1"/>
  <c r="E152" i="8"/>
  <c r="F152" i="8"/>
  <c r="A153" i="8"/>
  <c r="C153" i="8"/>
  <c r="D153" i="8"/>
  <c r="CT158" i="2" s="1"/>
  <c r="E153" i="8"/>
  <c r="F153" i="8"/>
  <c r="A154" i="8"/>
  <c r="C154" i="8"/>
  <c r="D154" i="8"/>
  <c r="CT159" i="2" s="1"/>
  <c r="E154" i="8"/>
  <c r="F154" i="8"/>
  <c r="A155" i="8"/>
  <c r="C155" i="8"/>
  <c r="D155" i="8"/>
  <c r="CT160" i="2" s="1"/>
  <c r="E155" i="8"/>
  <c r="F155" i="8"/>
  <c r="A156" i="8"/>
  <c r="C156" i="8"/>
  <c r="D156" i="8"/>
  <c r="CT161" i="2" s="1"/>
  <c r="E156" i="8"/>
  <c r="F156" i="8"/>
  <c r="A157" i="8"/>
  <c r="C157" i="8"/>
  <c r="D157" i="8"/>
  <c r="CT162" i="2" s="1"/>
  <c r="E157" i="8"/>
  <c r="F157" i="8"/>
  <c r="A158" i="8"/>
  <c r="C158" i="8"/>
  <c r="D158" i="8"/>
  <c r="CT163" i="2" s="1"/>
  <c r="E158" i="8"/>
  <c r="F158" i="8"/>
  <c r="A159" i="8"/>
  <c r="C159" i="8"/>
  <c r="D159" i="8"/>
  <c r="CT164" i="2" s="1"/>
  <c r="E159" i="8"/>
  <c r="F159" i="8"/>
  <c r="A160" i="8"/>
  <c r="C160" i="8"/>
  <c r="D160" i="8"/>
  <c r="CT165" i="2" s="1"/>
  <c r="E160" i="8"/>
  <c r="F160" i="8"/>
  <c r="A161" i="8"/>
  <c r="C161" i="8"/>
  <c r="D161" i="8"/>
  <c r="CT166" i="2" s="1"/>
  <c r="E161" i="8"/>
  <c r="F161" i="8"/>
  <c r="A162" i="8"/>
  <c r="C162" i="8"/>
  <c r="D162" i="8"/>
  <c r="CT167" i="2" s="1"/>
  <c r="E162" i="8"/>
  <c r="F162" i="8"/>
  <c r="A163" i="8"/>
  <c r="C163" i="8"/>
  <c r="D163" i="8"/>
  <c r="CT168" i="2" s="1"/>
  <c r="E163" i="8"/>
  <c r="F163" i="8"/>
  <c r="A164" i="8"/>
  <c r="C164" i="8"/>
  <c r="D164" i="8"/>
  <c r="CT169" i="2" s="1"/>
  <c r="E164" i="8"/>
  <c r="F164" i="8"/>
  <c r="A165" i="8"/>
  <c r="C165" i="8"/>
  <c r="D165" i="8"/>
  <c r="CT170" i="2" s="1"/>
  <c r="E165" i="8"/>
  <c r="F165" i="8"/>
  <c r="A166" i="8"/>
  <c r="C166" i="8"/>
  <c r="D166" i="8"/>
  <c r="CT171" i="2" s="1"/>
  <c r="E166" i="8"/>
  <c r="F166" i="8"/>
  <c r="A167" i="8"/>
  <c r="C167" i="8"/>
  <c r="D167" i="8"/>
  <c r="CT172" i="2" s="1"/>
  <c r="E167" i="8"/>
  <c r="F167" i="8"/>
  <c r="A168" i="8"/>
  <c r="C168" i="8"/>
  <c r="D168" i="8"/>
  <c r="CT173" i="2" s="1"/>
  <c r="E168" i="8"/>
  <c r="F168" i="8"/>
  <c r="A169" i="8"/>
  <c r="C169" i="8"/>
  <c r="D169" i="8"/>
  <c r="CT174" i="2" s="1"/>
  <c r="E169" i="8"/>
  <c r="F169" i="8"/>
  <c r="A170" i="8"/>
  <c r="C170" i="8"/>
  <c r="D170" i="8"/>
  <c r="CT175" i="2" s="1"/>
  <c r="E170" i="8"/>
  <c r="F170" i="8"/>
  <c r="A171" i="8"/>
  <c r="C171" i="8"/>
  <c r="D171" i="8"/>
  <c r="CT176" i="2" s="1"/>
  <c r="E171" i="8"/>
  <c r="F171" i="8"/>
  <c r="A172" i="8"/>
  <c r="C172" i="8"/>
  <c r="D172" i="8"/>
  <c r="CT177" i="2" s="1"/>
  <c r="E172" i="8"/>
  <c r="F172" i="8"/>
  <c r="A173" i="8"/>
  <c r="C173" i="8"/>
  <c r="D173" i="8"/>
  <c r="CT178" i="2" s="1"/>
  <c r="E173" i="8"/>
  <c r="F173" i="8"/>
  <c r="A174" i="8"/>
  <c r="C174" i="8"/>
  <c r="D174" i="8"/>
  <c r="CT179" i="2" s="1"/>
  <c r="E174" i="8"/>
  <c r="F174" i="8"/>
  <c r="A175" i="8"/>
  <c r="C175" i="8"/>
  <c r="D175" i="8"/>
  <c r="CT180" i="2" s="1"/>
  <c r="E175" i="8"/>
  <c r="F175" i="8"/>
  <c r="A176" i="8"/>
  <c r="C176" i="8"/>
  <c r="D176" i="8"/>
  <c r="CT181" i="2" s="1"/>
  <c r="E176" i="8"/>
  <c r="F176" i="8"/>
  <c r="A177" i="8"/>
  <c r="C177" i="8"/>
  <c r="D177" i="8"/>
  <c r="CT182" i="2" s="1"/>
  <c r="E177" i="8"/>
  <c r="F177" i="8"/>
  <c r="A178" i="8"/>
  <c r="C178" i="8"/>
  <c r="D178" i="8"/>
  <c r="CT183" i="2" s="1"/>
  <c r="E178" i="8"/>
  <c r="F178" i="8"/>
  <c r="A179" i="8"/>
  <c r="C179" i="8"/>
  <c r="D179" i="8"/>
  <c r="CT184" i="2" s="1"/>
  <c r="E179" i="8"/>
  <c r="F179" i="8"/>
  <c r="A180" i="8"/>
  <c r="C180" i="8"/>
  <c r="D180" i="8"/>
  <c r="CT185" i="2" s="1"/>
  <c r="E180" i="8"/>
  <c r="F180" i="8"/>
  <c r="A181" i="8"/>
  <c r="C181" i="8"/>
  <c r="D181" i="8"/>
  <c r="CT186" i="2" s="1"/>
  <c r="E181" i="8"/>
  <c r="F181" i="8"/>
  <c r="A182" i="8"/>
  <c r="C182" i="8"/>
  <c r="D182" i="8"/>
  <c r="CT187" i="2" s="1"/>
  <c r="E182" i="8"/>
  <c r="F182" i="8"/>
  <c r="A183" i="8"/>
  <c r="C183" i="8"/>
  <c r="D183" i="8"/>
  <c r="CT188" i="2" s="1"/>
  <c r="E183" i="8"/>
  <c r="F183" i="8"/>
  <c r="A184" i="8"/>
  <c r="C184" i="8"/>
  <c r="D184" i="8"/>
  <c r="CT189" i="2" s="1"/>
  <c r="E184" i="8"/>
  <c r="F184" i="8"/>
  <c r="A185" i="8"/>
  <c r="C185" i="8"/>
  <c r="D185" i="8"/>
  <c r="CT190" i="2" s="1"/>
  <c r="E185" i="8"/>
  <c r="F185" i="8"/>
  <c r="A186" i="8"/>
  <c r="C186" i="8"/>
  <c r="D186" i="8"/>
  <c r="CT191" i="2" s="1"/>
  <c r="E186" i="8"/>
  <c r="F186" i="8"/>
  <c r="A187" i="8"/>
  <c r="C187" i="8"/>
  <c r="D187" i="8"/>
  <c r="CT192" i="2" s="1"/>
  <c r="E187" i="8"/>
  <c r="F187" i="8"/>
  <c r="A188" i="8"/>
  <c r="C188" i="8"/>
  <c r="D188" i="8"/>
  <c r="CT193" i="2" s="1"/>
  <c r="E188" i="8"/>
  <c r="F188" i="8"/>
  <c r="A189" i="8"/>
  <c r="C189" i="8"/>
  <c r="D189" i="8"/>
  <c r="CT194" i="2" s="1"/>
  <c r="E189" i="8"/>
  <c r="F189" i="8"/>
  <c r="A190" i="8"/>
  <c r="C190" i="8"/>
  <c r="D190" i="8"/>
  <c r="CT195" i="2" s="1"/>
  <c r="E190" i="8"/>
  <c r="F190" i="8"/>
  <c r="A191" i="8"/>
  <c r="C191" i="8"/>
  <c r="D191" i="8"/>
  <c r="CT196" i="2" s="1"/>
  <c r="E191" i="8"/>
  <c r="F191" i="8"/>
  <c r="A192" i="8"/>
  <c r="C192" i="8"/>
  <c r="D192" i="8"/>
  <c r="CT197" i="2" s="1"/>
  <c r="E192" i="8"/>
  <c r="F192" i="8"/>
  <c r="A193" i="8"/>
  <c r="C193" i="8"/>
  <c r="D193" i="8"/>
  <c r="CT198" i="2" s="1"/>
  <c r="E193" i="8"/>
  <c r="F193" i="8"/>
  <c r="A194" i="8"/>
  <c r="C194" i="8"/>
  <c r="D194" i="8"/>
  <c r="CT199" i="2" s="1"/>
  <c r="E194" i="8"/>
  <c r="F194" i="8"/>
  <c r="A195" i="8"/>
  <c r="C195" i="8"/>
  <c r="D195" i="8"/>
  <c r="CT200" i="2" s="1"/>
  <c r="E195" i="8"/>
  <c r="F195" i="8"/>
  <c r="A196" i="8"/>
  <c r="C196" i="8"/>
  <c r="D196" i="8"/>
  <c r="CT201" i="2" s="1"/>
  <c r="E196" i="8"/>
  <c r="F196" i="8"/>
  <c r="A197" i="8"/>
  <c r="C197" i="8"/>
  <c r="D197" i="8"/>
  <c r="CT202" i="2" s="1"/>
  <c r="E197" i="8"/>
  <c r="F197" i="8"/>
  <c r="A198" i="8"/>
  <c r="C198" i="8"/>
  <c r="D198" i="8"/>
  <c r="CT203" i="2" s="1"/>
  <c r="E198" i="8"/>
  <c r="F198" i="8"/>
  <c r="A199" i="8"/>
  <c r="C199" i="8"/>
  <c r="D199" i="8"/>
  <c r="CT204" i="2" s="1"/>
  <c r="E199" i="8"/>
  <c r="F199" i="8"/>
  <c r="A200" i="8"/>
  <c r="C200" i="8"/>
  <c r="D200" i="8"/>
  <c r="CT205" i="2" s="1"/>
  <c r="E200" i="8"/>
  <c r="F200" i="8"/>
  <c r="A201" i="8"/>
  <c r="C201" i="8"/>
  <c r="D201" i="8"/>
  <c r="CT206" i="2" s="1"/>
  <c r="E201" i="8"/>
  <c r="F201" i="8"/>
  <c r="A202" i="8"/>
  <c r="C202" i="8"/>
  <c r="D202" i="8"/>
  <c r="CT207" i="2" s="1"/>
  <c r="E202" i="8"/>
  <c r="F202" i="8"/>
  <c r="A203" i="8"/>
  <c r="C203" i="8"/>
  <c r="D203" i="8"/>
  <c r="CT208" i="2" s="1"/>
  <c r="E203" i="8"/>
  <c r="F203" i="8"/>
  <c r="A204" i="8"/>
  <c r="A205" i="8"/>
  <c r="A206" i="8"/>
  <c r="G11" i="2"/>
  <c r="H6" i="2"/>
  <c r="H11" i="2" s="1"/>
  <c r="I6" i="2"/>
  <c r="I11" i="2" s="1"/>
  <c r="J6" i="2"/>
  <c r="J11" i="2" s="1"/>
  <c r="K6" i="2"/>
  <c r="K11" i="2" s="1"/>
  <c r="L6" i="2"/>
  <c r="L11" i="2" s="1"/>
  <c r="M6" i="2"/>
  <c r="M11" i="2" s="1"/>
  <c r="N6" i="2"/>
  <c r="N11" i="2" s="1"/>
  <c r="O6" i="2"/>
  <c r="O11" i="2" s="1"/>
  <c r="P6" i="2"/>
  <c r="P11" i="2" s="1"/>
  <c r="Q6" i="2"/>
  <c r="Q11" i="2" s="1"/>
  <c r="R6" i="2"/>
  <c r="R11" i="2" s="1"/>
  <c r="S6" i="2"/>
  <c r="S11" i="2" s="1"/>
  <c r="T6" i="2"/>
  <c r="T11" i="2" s="1"/>
  <c r="U6" i="2"/>
  <c r="U11" i="2" s="1"/>
  <c r="V6" i="2"/>
  <c r="V11" i="2" s="1"/>
  <c r="W6" i="2"/>
  <c r="W11" i="2" s="1"/>
  <c r="X6" i="2"/>
  <c r="X11" i="2" s="1"/>
  <c r="Y6" i="2"/>
  <c r="Y11" i="2" s="1"/>
  <c r="Z6" i="2"/>
  <c r="Z11" i="2" s="1"/>
  <c r="AA6" i="2"/>
  <c r="AA11" i="2" s="1"/>
  <c r="AB6" i="2"/>
  <c r="AB11" i="2" s="1"/>
  <c r="AC6" i="2"/>
  <c r="AC11" i="2" s="1"/>
  <c r="AD6" i="2"/>
  <c r="AD11" i="2" s="1"/>
  <c r="AE6" i="2"/>
  <c r="AE11" i="2" s="1"/>
  <c r="AF6" i="2"/>
  <c r="AF11" i="2" s="1"/>
  <c r="AG6" i="2"/>
  <c r="AG11" i="2" s="1"/>
  <c r="AH6" i="2"/>
  <c r="AH11" i="2" s="1"/>
  <c r="AI6" i="2"/>
  <c r="AI11" i="2" s="1"/>
  <c r="AJ6" i="2"/>
  <c r="AJ11" i="2" s="1"/>
  <c r="AK6" i="2"/>
  <c r="AK11" i="2" s="1"/>
  <c r="AL6" i="2"/>
  <c r="AL11" i="2" s="1"/>
  <c r="AM6" i="2"/>
  <c r="AM11" i="2" s="1"/>
  <c r="AN6" i="2"/>
  <c r="AN11" i="2" s="1"/>
  <c r="AO6" i="2"/>
  <c r="AO11" i="2" s="1"/>
  <c r="AP6" i="2"/>
  <c r="AP11" i="2" s="1"/>
  <c r="AQ6" i="2"/>
  <c r="AQ11" i="2" s="1"/>
  <c r="AR6" i="2"/>
  <c r="AR11" i="2" s="1"/>
  <c r="AS6" i="2"/>
  <c r="AS11" i="2" s="1"/>
  <c r="AT6" i="2"/>
  <c r="AT11" i="2" s="1"/>
  <c r="AU6" i="2"/>
  <c r="AU11" i="2" s="1"/>
  <c r="AV6" i="2"/>
  <c r="AV11" i="2" s="1"/>
  <c r="AW6" i="2"/>
  <c r="AW11" i="2" s="1"/>
  <c r="AX6" i="2"/>
  <c r="AX11" i="2" s="1"/>
  <c r="AY6" i="2"/>
  <c r="AY11" i="2" s="1"/>
  <c r="AZ6" i="2"/>
  <c r="AZ11" i="2" s="1"/>
  <c r="BA6" i="2"/>
  <c r="BA11" i="2" s="1"/>
  <c r="BB6" i="2"/>
  <c r="BB11" i="2" s="1"/>
  <c r="BC6" i="2"/>
  <c r="BC11" i="2" s="1"/>
  <c r="BD6" i="2"/>
  <c r="BD11" i="2" s="1"/>
  <c r="BE6" i="2"/>
  <c r="BE11" i="2" s="1"/>
  <c r="BF6" i="2"/>
  <c r="BF11" i="2" s="1"/>
  <c r="BG6" i="2"/>
  <c r="BG11" i="2" s="1"/>
  <c r="BH6" i="2"/>
  <c r="BH11" i="2" s="1"/>
  <c r="BI6" i="2"/>
  <c r="BI11" i="2" s="1"/>
  <c r="BJ6" i="2"/>
  <c r="BJ11" i="2" s="1"/>
  <c r="BK6" i="2"/>
  <c r="BK11" i="2" s="1"/>
  <c r="BL6" i="2"/>
  <c r="BL11" i="2" s="1"/>
  <c r="BM6" i="2"/>
  <c r="BM11" i="2" s="1"/>
  <c r="BN6" i="2"/>
  <c r="BN11" i="2" s="1"/>
  <c r="BO6" i="2"/>
  <c r="BO11" i="2" s="1"/>
  <c r="BP6" i="2"/>
  <c r="BP11" i="2" s="1"/>
  <c r="BQ6" i="2"/>
  <c r="BQ11" i="2" s="1"/>
  <c r="BR6" i="2"/>
  <c r="BR11" i="2" s="1"/>
  <c r="BS6" i="2"/>
  <c r="BS11" i="2" s="1"/>
  <c r="BT6" i="2"/>
  <c r="BT11" i="2" s="1"/>
  <c r="BU6" i="2"/>
  <c r="BU11" i="2" s="1"/>
  <c r="BV6" i="2"/>
  <c r="BV11" i="2" s="1"/>
  <c r="BW6" i="2"/>
  <c r="BW11" i="2" s="1"/>
  <c r="BX6" i="2"/>
  <c r="BX11" i="2" s="1"/>
  <c r="BY6" i="2"/>
  <c r="BY11" i="2" s="1"/>
  <c r="BZ6" i="2"/>
  <c r="BZ11" i="2" s="1"/>
  <c r="CA6" i="2"/>
  <c r="CA11" i="2" s="1"/>
  <c r="CB6" i="2"/>
  <c r="CB11" i="2" s="1"/>
  <c r="CC6" i="2"/>
  <c r="CC11" i="2" s="1"/>
  <c r="CD6" i="2"/>
  <c r="CD11" i="2" s="1"/>
  <c r="CE6" i="2"/>
  <c r="CE11" i="2" s="1"/>
  <c r="CF6" i="2"/>
  <c r="CF11" i="2" s="1"/>
  <c r="CG6" i="2"/>
  <c r="CG11" i="2" s="1"/>
  <c r="CH6" i="2"/>
  <c r="CH11" i="2" s="1"/>
  <c r="CI6" i="2"/>
  <c r="CI11" i="2" s="1"/>
  <c r="CJ6" i="2"/>
  <c r="CJ11" i="2" s="1"/>
  <c r="CK6" i="2"/>
  <c r="CK11" i="2" s="1"/>
  <c r="CL6" i="2"/>
  <c r="CL11" i="2" s="1"/>
  <c r="CM6" i="2"/>
  <c r="CM11" i="2" s="1"/>
  <c r="CN6" i="2"/>
  <c r="CN11" i="2" s="1"/>
  <c r="CO6" i="2"/>
  <c r="CO11" i="2" s="1"/>
  <c r="CP6" i="2"/>
  <c r="CP11" i="2" s="1"/>
  <c r="G57" i="8" l="1"/>
  <c r="G66" i="8"/>
  <c r="G51" i="8"/>
  <c r="G60" i="8"/>
  <c r="G67" i="8"/>
  <c r="G48" i="8"/>
  <c r="G81" i="8"/>
  <c r="G53" i="8"/>
  <c r="G47" i="8"/>
  <c r="G50" i="8"/>
  <c r="G86" i="8"/>
  <c r="G83" i="8"/>
  <c r="G62" i="8"/>
  <c r="G59" i="8"/>
  <c r="G88" i="8"/>
  <c r="G85" i="8"/>
  <c r="G56" i="8"/>
  <c r="G49" i="8"/>
  <c r="G45" i="8"/>
  <c r="G185" i="8"/>
  <c r="G121" i="8"/>
  <c r="G159" i="8"/>
  <c r="G191" i="8"/>
  <c r="G158" i="8"/>
  <c r="G127" i="8"/>
  <c r="G90" i="8"/>
  <c r="G89" i="8"/>
  <c r="G153" i="8"/>
  <c r="G145" i="8"/>
  <c r="G201" i="8"/>
  <c r="G193" i="8"/>
  <c r="G165" i="8"/>
  <c r="G122" i="8"/>
  <c r="G119" i="8"/>
  <c r="G177" i="8"/>
  <c r="G169" i="8"/>
  <c r="G161" i="8"/>
  <c r="G190" i="8"/>
  <c r="G186" i="8"/>
  <c r="G141" i="8"/>
  <c r="G137" i="8"/>
  <c r="G129" i="8"/>
  <c r="G75" i="8"/>
  <c r="G197" i="8"/>
  <c r="G154" i="8"/>
  <c r="G113" i="8"/>
  <c r="G109" i="8"/>
  <c r="G105" i="8"/>
  <c r="G103" i="8"/>
  <c r="G97" i="8"/>
  <c r="G189" i="8"/>
  <c r="G183" i="8"/>
  <c r="G182" i="8"/>
  <c r="G176" i="8"/>
  <c r="G157" i="8"/>
  <c r="G151" i="8"/>
  <c r="G150" i="8"/>
  <c r="G146" i="8"/>
  <c r="G133" i="8"/>
  <c r="G114" i="8"/>
  <c r="G101" i="8"/>
  <c r="G202" i="8"/>
  <c r="G181" i="8"/>
  <c r="G175" i="8"/>
  <c r="G170" i="8"/>
  <c r="G149" i="8"/>
  <c r="G143" i="8"/>
  <c r="G142" i="8"/>
  <c r="G138" i="8"/>
  <c r="G125" i="8"/>
  <c r="G111" i="8"/>
  <c r="G106" i="8"/>
  <c r="G95" i="8"/>
  <c r="G93" i="8"/>
  <c r="G199" i="8"/>
  <c r="G194" i="8"/>
  <c r="G173" i="8"/>
  <c r="G167" i="8"/>
  <c r="G166" i="8"/>
  <c r="G162" i="8"/>
  <c r="G135" i="8"/>
  <c r="G130" i="8"/>
  <c r="G117" i="8"/>
  <c r="G98" i="8"/>
  <c r="G80" i="8"/>
  <c r="G77" i="8"/>
  <c r="G76" i="8"/>
  <c r="G203" i="8"/>
  <c r="G196" i="8"/>
  <c r="G195" i="8"/>
  <c r="G188" i="8"/>
  <c r="G187" i="8"/>
  <c r="G180" i="8"/>
  <c r="G179" i="8"/>
  <c r="G178" i="8"/>
  <c r="G172" i="8"/>
  <c r="G171" i="8"/>
  <c r="G164" i="8"/>
  <c r="G163" i="8"/>
  <c r="G156" i="8"/>
  <c r="G155" i="8"/>
  <c r="G148" i="8"/>
  <c r="G147" i="8"/>
  <c r="G140" i="8"/>
  <c r="G139" i="8"/>
  <c r="G132" i="8"/>
  <c r="G131" i="8"/>
  <c r="G124" i="8"/>
  <c r="G123" i="8"/>
  <c r="G116" i="8"/>
  <c r="G115" i="8"/>
  <c r="G108" i="8"/>
  <c r="G107" i="8"/>
  <c r="G100" i="8"/>
  <c r="G99" i="8"/>
  <c r="G92" i="8"/>
  <c r="G91" i="8"/>
  <c r="G73" i="8"/>
  <c r="G72" i="8"/>
  <c r="G69" i="8"/>
  <c r="G68" i="8"/>
  <c r="G134" i="8"/>
  <c r="G126" i="8"/>
  <c r="G118" i="8"/>
  <c r="G110" i="8"/>
  <c r="G102" i="8"/>
  <c r="G94" i="8"/>
  <c r="G71" i="8"/>
  <c r="G65" i="8"/>
  <c r="G64" i="8"/>
  <c r="G200" i="8"/>
  <c r="G198" i="8"/>
  <c r="G192" i="8"/>
  <c r="G184" i="8"/>
  <c r="G174" i="8"/>
  <c r="G168" i="8"/>
  <c r="G160" i="8"/>
  <c r="G152" i="8"/>
  <c r="G144" i="8"/>
  <c r="G136" i="8"/>
  <c r="G128" i="8"/>
  <c r="G120" i="8"/>
  <c r="G112" i="8"/>
  <c r="G104" i="8"/>
  <c r="G96" i="8"/>
  <c r="G84" i="8"/>
  <c r="G63" i="8"/>
  <c r="G52" i="8"/>
  <c r="G78" i="8"/>
  <c r="G70" i="8"/>
  <c r="G54" i="8"/>
  <c r="G46" i="8"/>
  <c r="G82" i="8"/>
  <c r="G74" i="8"/>
  <c r="G58" i="8"/>
  <c r="G40" i="1"/>
  <c r="G41" i="1"/>
  <c r="G42" i="1"/>
  <c r="G43" i="1"/>
  <c r="G44" i="1"/>
  <c r="G37" i="1"/>
  <c r="F40" i="1"/>
  <c r="F41" i="1"/>
  <c r="F42" i="1"/>
  <c r="F43" i="1"/>
  <c r="F44" i="1"/>
  <c r="F37" i="1"/>
  <c r="E40" i="1"/>
  <c r="E41" i="1"/>
  <c r="E42" i="1"/>
  <c r="E43" i="1"/>
  <c r="E44" i="1"/>
  <c r="E37" i="1"/>
  <c r="D40" i="1"/>
  <c r="D41" i="1"/>
  <c r="D42" i="1"/>
  <c r="D43" i="1"/>
  <c r="D44" i="1"/>
  <c r="D37" i="1"/>
  <c r="C40" i="1"/>
  <c r="C41" i="1"/>
  <c r="C42" i="1"/>
  <c r="C43" i="1"/>
  <c r="C44" i="1"/>
  <c r="C37" i="1"/>
  <c r="B40" i="1"/>
  <c r="B41" i="1"/>
  <c r="B42" i="1"/>
  <c r="B43" i="1"/>
  <c r="B44" i="1"/>
  <c r="K15" i="1"/>
  <c r="E15" i="1"/>
  <c r="G55" i="8" l="1"/>
  <c r="G79" i="8"/>
  <c r="G61" i="8"/>
  <c r="G87" i="8"/>
  <c r="G44" i="8"/>
  <c r="D45" i="1"/>
  <c r="B45" i="1"/>
  <c r="F11" i="2" l="1"/>
  <c r="G3" i="11" l="1"/>
  <c r="G4" i="11"/>
  <c r="G5" i="11"/>
  <c r="G6" i="11"/>
  <c r="G7" i="11"/>
  <c r="E2" i="11" s="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A84" i="11"/>
  <c r="B84" i="11"/>
  <c r="C84" i="11"/>
  <c r="D84" i="11"/>
  <c r="E84" i="11"/>
  <c r="F84" i="11"/>
  <c r="F4" i="10" l="1"/>
  <c r="E4" i="10"/>
  <c r="D4" i="10"/>
  <c r="B4" i="10"/>
  <c r="A4" i="10"/>
  <c r="DT4" i="10"/>
  <c r="DO4" i="10"/>
  <c r="DJ4" i="10"/>
  <c r="DE4" i="10"/>
  <c r="CZ4" i="10"/>
  <c r="CU4" i="10"/>
  <c r="CH4" i="10"/>
  <c r="CN4" i="10"/>
  <c r="BU4" i="10"/>
  <c r="CA4" i="10"/>
  <c r="BH4" i="10"/>
  <c r="BN4" i="10"/>
  <c r="AU4" i="10"/>
  <c r="BA4" i="10"/>
  <c r="AH4" i="10"/>
  <c r="AN4" i="10"/>
  <c r="U4" i="10"/>
  <c r="AA4" i="10"/>
  <c r="H4" i="10" l="1"/>
  <c r="N4" i="10"/>
  <c r="A7" i="8" l="1"/>
  <c r="C7" i="8"/>
  <c r="D7" i="8"/>
  <c r="E7" i="8"/>
  <c r="Y11" i="1" s="1"/>
  <c r="F7" i="8"/>
  <c r="E11" i="1" l="1"/>
  <c r="CS12" i="2"/>
  <c r="CT12" i="2"/>
  <c r="C9" i="9"/>
  <c r="C4" i="10" s="1"/>
  <c r="D8" i="8" l="1"/>
  <c r="E8" i="8"/>
  <c r="D9" i="8"/>
  <c r="CT14" i="2" s="1"/>
  <c r="E9" i="8"/>
  <c r="Y12" i="1" s="1"/>
  <c r="D10" i="8"/>
  <c r="CT15" i="2" s="1"/>
  <c r="E10" i="8"/>
  <c r="O16" i="1" s="1"/>
  <c r="D11" i="8"/>
  <c r="CT16" i="2" s="1"/>
  <c r="E11" i="8"/>
  <c r="D12" i="8"/>
  <c r="CT17" i="2" s="1"/>
  <c r="E12" i="8"/>
  <c r="O18" i="1" s="1"/>
  <c r="D13" i="8"/>
  <c r="CT18" i="2" s="1"/>
  <c r="E13" i="8"/>
  <c r="D14" i="8"/>
  <c r="CT19" i="2" s="1"/>
  <c r="E14" i="8"/>
  <c r="D15" i="8"/>
  <c r="CT20" i="2" s="1"/>
  <c r="E15" i="8"/>
  <c r="D16" i="8"/>
  <c r="CT21" i="2" s="1"/>
  <c r="E16" i="8"/>
  <c r="D17" i="8"/>
  <c r="CT22" i="2" s="1"/>
  <c r="E17" i="8"/>
  <c r="D18" i="8"/>
  <c r="CT23" i="2" s="1"/>
  <c r="E18" i="8"/>
  <c r="D19" i="8"/>
  <c r="CT24" i="2" s="1"/>
  <c r="E19" i="8"/>
  <c r="D20" i="8"/>
  <c r="CT25" i="2" s="1"/>
  <c r="E20" i="8"/>
  <c r="D21" i="8"/>
  <c r="CT26" i="2" s="1"/>
  <c r="E21" i="8"/>
  <c r="D22" i="8"/>
  <c r="CT27" i="2" s="1"/>
  <c r="E22" i="8"/>
  <c r="D23" i="8"/>
  <c r="CT28" i="2" s="1"/>
  <c r="E23" i="8"/>
  <c r="D24" i="8"/>
  <c r="CT29" i="2" s="1"/>
  <c r="E24" i="8"/>
  <c r="D25" i="8"/>
  <c r="CT30" i="2" s="1"/>
  <c r="E25" i="8"/>
  <c r="D26" i="8"/>
  <c r="CT31" i="2" s="1"/>
  <c r="E26" i="8"/>
  <c r="D27" i="8"/>
  <c r="CT32" i="2" s="1"/>
  <c r="E27" i="8"/>
  <c r="D28" i="8"/>
  <c r="CT33" i="2" s="1"/>
  <c r="E28" i="8"/>
  <c r="D29" i="8"/>
  <c r="CT34" i="2" s="1"/>
  <c r="E29" i="8"/>
  <c r="D30" i="8"/>
  <c r="CT35" i="2" s="1"/>
  <c r="E30" i="8"/>
  <c r="D31" i="8"/>
  <c r="CT36" i="2" s="1"/>
  <c r="E31" i="8"/>
  <c r="D32" i="8"/>
  <c r="CT37" i="2" s="1"/>
  <c r="E32" i="8"/>
  <c r="D33" i="8"/>
  <c r="CT38" i="2" s="1"/>
  <c r="E33" i="8"/>
  <c r="D34" i="8"/>
  <c r="CT39" i="2" s="1"/>
  <c r="E34" i="8"/>
  <c r="D35" i="8"/>
  <c r="CT40" i="2" s="1"/>
  <c r="E35" i="8"/>
  <c r="D36" i="8"/>
  <c r="CT41" i="2" s="1"/>
  <c r="E36" i="8"/>
  <c r="D37" i="8"/>
  <c r="CT42" i="2" s="1"/>
  <c r="E37" i="8"/>
  <c r="D38" i="8"/>
  <c r="CT43" i="2" s="1"/>
  <c r="E38" i="8"/>
  <c r="D39" i="8"/>
  <c r="CT44" i="2" s="1"/>
  <c r="E39" i="8"/>
  <c r="D40" i="8"/>
  <c r="CT45" i="2" s="1"/>
  <c r="E40" i="8"/>
  <c r="D41" i="8"/>
  <c r="CT46" i="2" s="1"/>
  <c r="E41" i="8"/>
  <c r="D42" i="8"/>
  <c r="CT47" i="2" s="1"/>
  <c r="E42" i="8"/>
  <c r="D43" i="8"/>
  <c r="CT48" i="2" s="1"/>
  <c r="E43" i="8"/>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F10" i="8"/>
  <c r="F8" i="8"/>
  <c r="F9" i="8"/>
  <c r="F11" i="8"/>
  <c r="AJ4" i="10"/>
  <c r="DS4" i="10"/>
  <c r="DD4" i="10"/>
  <c r="A10" i="8"/>
  <c r="C10" i="8"/>
  <c r="B5" i="11" s="1"/>
  <c r="A11" i="8"/>
  <c r="C11" i="8"/>
  <c r="B6" i="11" s="1"/>
  <c r="A12" i="8"/>
  <c r="C12" i="8"/>
  <c r="B7" i="11" s="1"/>
  <c r="F12" i="8"/>
  <c r="A13" i="8"/>
  <c r="C13" i="8"/>
  <c r="B8" i="11" s="1"/>
  <c r="F13" i="8"/>
  <c r="R15" i="1" s="1"/>
  <c r="AA15" i="1" s="1"/>
  <c r="A14" i="8"/>
  <c r="C14" i="8"/>
  <c r="B9" i="11" s="1"/>
  <c r="F14" i="8"/>
  <c r="R13" i="1" s="1"/>
  <c r="AA13" i="1" s="1"/>
  <c r="A15" i="8"/>
  <c r="A10" i="11" s="1"/>
  <c r="C15" i="8"/>
  <c r="B10" i="11" s="1"/>
  <c r="F15" i="8"/>
  <c r="E10" i="11" s="1"/>
  <c r="A16" i="8"/>
  <c r="A11" i="11" s="1"/>
  <c r="C16" i="8"/>
  <c r="B11" i="11" s="1"/>
  <c r="F16" i="8"/>
  <c r="E11" i="11" s="1"/>
  <c r="A17" i="8"/>
  <c r="A12" i="11" s="1"/>
  <c r="C17" i="8"/>
  <c r="B12" i="11" s="1"/>
  <c r="F17" i="8"/>
  <c r="E12" i="11" s="1"/>
  <c r="A18" i="8"/>
  <c r="A13" i="11" s="1"/>
  <c r="C18" i="8"/>
  <c r="B13" i="11" s="1"/>
  <c r="F18" i="8"/>
  <c r="E13" i="11" s="1"/>
  <c r="A19" i="8"/>
  <c r="A14" i="11" s="1"/>
  <c r="C19" i="8"/>
  <c r="B14" i="11" s="1"/>
  <c r="F19" i="8"/>
  <c r="E14" i="11" s="1"/>
  <c r="A20" i="8"/>
  <c r="A15" i="11" s="1"/>
  <c r="C20" i="8"/>
  <c r="B15" i="11" s="1"/>
  <c r="F20" i="8"/>
  <c r="E15" i="11" s="1"/>
  <c r="A21" i="8"/>
  <c r="A16" i="11" s="1"/>
  <c r="C21" i="8"/>
  <c r="B16" i="11" s="1"/>
  <c r="F21" i="8"/>
  <c r="E16" i="11" s="1"/>
  <c r="A22" i="8"/>
  <c r="A17" i="11" s="1"/>
  <c r="C22" i="8"/>
  <c r="B17" i="11" s="1"/>
  <c r="F22" i="8"/>
  <c r="E17" i="11" s="1"/>
  <c r="A23" i="8"/>
  <c r="A18" i="11" s="1"/>
  <c r="C23" i="8"/>
  <c r="B18" i="11" s="1"/>
  <c r="F23" i="8"/>
  <c r="E18" i="11" s="1"/>
  <c r="A24" i="8"/>
  <c r="A19" i="11" s="1"/>
  <c r="C24" i="8"/>
  <c r="B19" i="11" s="1"/>
  <c r="F24" i="8"/>
  <c r="E19" i="11" s="1"/>
  <c r="A25" i="8"/>
  <c r="A20" i="11" s="1"/>
  <c r="C25" i="8"/>
  <c r="B20" i="11" s="1"/>
  <c r="F25" i="8"/>
  <c r="E20" i="11" s="1"/>
  <c r="A26" i="8"/>
  <c r="A21" i="11" s="1"/>
  <c r="C26" i="8"/>
  <c r="B21" i="11" s="1"/>
  <c r="F26" i="8"/>
  <c r="E21" i="11" s="1"/>
  <c r="A27" i="8"/>
  <c r="A22" i="11" s="1"/>
  <c r="C27" i="8"/>
  <c r="B22" i="11" s="1"/>
  <c r="F27" i="8"/>
  <c r="E22" i="11" s="1"/>
  <c r="A28" i="8"/>
  <c r="A23" i="11" s="1"/>
  <c r="C28" i="8"/>
  <c r="B23" i="11" s="1"/>
  <c r="F28" i="8"/>
  <c r="E23" i="11" s="1"/>
  <c r="A29" i="8"/>
  <c r="A24" i="11" s="1"/>
  <c r="C29" i="8"/>
  <c r="B24" i="11" s="1"/>
  <c r="F29" i="8"/>
  <c r="E24" i="11" s="1"/>
  <c r="A30" i="8"/>
  <c r="A25" i="11" s="1"/>
  <c r="C30" i="8"/>
  <c r="B25" i="11" s="1"/>
  <c r="F30" i="8"/>
  <c r="E25" i="11" s="1"/>
  <c r="A31" i="8"/>
  <c r="A26" i="11" s="1"/>
  <c r="C31" i="8"/>
  <c r="B26" i="11" s="1"/>
  <c r="F31" i="8"/>
  <c r="E26" i="11" s="1"/>
  <c r="A32" i="8"/>
  <c r="A27" i="11" s="1"/>
  <c r="C32" i="8"/>
  <c r="B27" i="11" s="1"/>
  <c r="F32" i="8"/>
  <c r="E27" i="11" s="1"/>
  <c r="A33" i="8"/>
  <c r="A28" i="11" s="1"/>
  <c r="C33" i="8"/>
  <c r="B28" i="11" s="1"/>
  <c r="F33" i="8"/>
  <c r="E28" i="11" s="1"/>
  <c r="A34" i="8"/>
  <c r="A29" i="11" s="1"/>
  <c r="C34" i="8"/>
  <c r="B29" i="11" s="1"/>
  <c r="F34" i="8"/>
  <c r="E29" i="11" s="1"/>
  <c r="A35" i="8"/>
  <c r="A30" i="11" s="1"/>
  <c r="C35" i="8"/>
  <c r="B30" i="11" s="1"/>
  <c r="F35" i="8"/>
  <c r="E30" i="11" s="1"/>
  <c r="A36" i="8"/>
  <c r="A31" i="11" s="1"/>
  <c r="C36" i="8"/>
  <c r="B31" i="11" s="1"/>
  <c r="F36" i="8"/>
  <c r="E31" i="11" s="1"/>
  <c r="A37" i="8"/>
  <c r="A32" i="11" s="1"/>
  <c r="C37" i="8"/>
  <c r="B32" i="11" s="1"/>
  <c r="F37" i="8"/>
  <c r="E32" i="11" s="1"/>
  <c r="A38" i="8"/>
  <c r="A33" i="11" s="1"/>
  <c r="C38" i="8"/>
  <c r="B33" i="11" s="1"/>
  <c r="F38" i="8"/>
  <c r="E33" i="11" s="1"/>
  <c r="A39" i="8"/>
  <c r="A34" i="11" s="1"/>
  <c r="C39" i="8"/>
  <c r="B34" i="11" s="1"/>
  <c r="F39" i="8"/>
  <c r="E34" i="11" s="1"/>
  <c r="A40" i="8"/>
  <c r="A35" i="11" s="1"/>
  <c r="C40" i="8"/>
  <c r="B35" i="11" s="1"/>
  <c r="F40" i="8"/>
  <c r="E35" i="11" s="1"/>
  <c r="A41" i="8"/>
  <c r="A36" i="11" s="1"/>
  <c r="C41" i="8"/>
  <c r="B36" i="11" s="1"/>
  <c r="F41" i="8"/>
  <c r="E36" i="11" s="1"/>
  <c r="A42" i="8"/>
  <c r="A37" i="11" s="1"/>
  <c r="C42" i="8"/>
  <c r="B37" i="11" s="1"/>
  <c r="F42" i="8"/>
  <c r="E37" i="11" s="1"/>
  <c r="A43" i="8"/>
  <c r="A38" i="11" s="1"/>
  <c r="C43" i="8"/>
  <c r="B38" i="11" s="1"/>
  <c r="F43" i="8"/>
  <c r="E38" i="11" s="1"/>
  <c r="A39" i="11"/>
  <c r="B39" i="11"/>
  <c r="E39" i="11"/>
  <c r="A40" i="11"/>
  <c r="B40" i="11"/>
  <c r="E40" i="11"/>
  <c r="A41" i="11"/>
  <c r="B41" i="11"/>
  <c r="E41" i="11"/>
  <c r="A42" i="11"/>
  <c r="B42" i="11"/>
  <c r="E42" i="11"/>
  <c r="A43" i="11"/>
  <c r="B43" i="11"/>
  <c r="E43" i="11"/>
  <c r="A44" i="11"/>
  <c r="B44" i="11"/>
  <c r="E44" i="11"/>
  <c r="A45" i="11"/>
  <c r="B45" i="11"/>
  <c r="E45" i="11"/>
  <c r="A46" i="11"/>
  <c r="B46" i="11"/>
  <c r="E46" i="11"/>
  <c r="A47" i="11"/>
  <c r="B47" i="11"/>
  <c r="E47" i="11"/>
  <c r="A48" i="11"/>
  <c r="B48" i="11"/>
  <c r="E48" i="11"/>
  <c r="A49" i="11"/>
  <c r="B49" i="11"/>
  <c r="E49" i="11"/>
  <c r="A50" i="11"/>
  <c r="B50" i="11"/>
  <c r="E50" i="11"/>
  <c r="A51" i="11"/>
  <c r="B51" i="11"/>
  <c r="E51" i="11"/>
  <c r="A52" i="11"/>
  <c r="B52" i="11"/>
  <c r="E52" i="11"/>
  <c r="A53" i="11"/>
  <c r="B53" i="11"/>
  <c r="E53" i="11"/>
  <c r="A54" i="11"/>
  <c r="B54" i="11"/>
  <c r="E54" i="11"/>
  <c r="A55" i="11"/>
  <c r="B55" i="11"/>
  <c r="E55" i="11"/>
  <c r="A56" i="11"/>
  <c r="B56" i="11"/>
  <c r="E56" i="11"/>
  <c r="A57" i="11"/>
  <c r="B57" i="11"/>
  <c r="E57" i="11"/>
  <c r="A58" i="11"/>
  <c r="B58" i="11"/>
  <c r="E58" i="11"/>
  <c r="A59" i="11"/>
  <c r="B59" i="11"/>
  <c r="E59" i="11"/>
  <c r="A60" i="11"/>
  <c r="B60" i="11"/>
  <c r="E60" i="11"/>
  <c r="A61" i="11"/>
  <c r="B61" i="11"/>
  <c r="E61" i="11"/>
  <c r="A62" i="11"/>
  <c r="B62" i="11"/>
  <c r="E62" i="11"/>
  <c r="A63" i="11"/>
  <c r="B63" i="11"/>
  <c r="E63" i="11"/>
  <c r="A64" i="11"/>
  <c r="B64" i="11"/>
  <c r="E64" i="11"/>
  <c r="A65" i="11"/>
  <c r="B65" i="11"/>
  <c r="E65" i="11"/>
  <c r="A66" i="11"/>
  <c r="B66" i="11"/>
  <c r="E66" i="11"/>
  <c r="A67" i="11"/>
  <c r="B67" i="11"/>
  <c r="E67" i="11"/>
  <c r="A68" i="11"/>
  <c r="B68" i="11"/>
  <c r="E68" i="11"/>
  <c r="A69" i="11"/>
  <c r="B69" i="11"/>
  <c r="E69" i="11"/>
  <c r="A70" i="11"/>
  <c r="B70" i="11"/>
  <c r="E70" i="11"/>
  <c r="A71" i="11"/>
  <c r="B71" i="11"/>
  <c r="E71" i="11"/>
  <c r="A72" i="11"/>
  <c r="B72" i="11"/>
  <c r="E72" i="11"/>
  <c r="A73" i="11"/>
  <c r="B73" i="11"/>
  <c r="E73" i="11"/>
  <c r="A74" i="11"/>
  <c r="B74" i="11"/>
  <c r="E74" i="11"/>
  <c r="A75" i="11"/>
  <c r="B75" i="11"/>
  <c r="E75" i="11"/>
  <c r="A76" i="11"/>
  <c r="B76" i="11"/>
  <c r="E76" i="11"/>
  <c r="A77" i="11"/>
  <c r="B77" i="11"/>
  <c r="E77" i="11"/>
  <c r="A78" i="11"/>
  <c r="B78" i="11"/>
  <c r="E78" i="11"/>
  <c r="A79" i="11"/>
  <c r="B79" i="11"/>
  <c r="E79" i="11"/>
  <c r="A80" i="11"/>
  <c r="B80" i="11"/>
  <c r="E80" i="11"/>
  <c r="A81" i="11"/>
  <c r="B81" i="11"/>
  <c r="E81" i="11"/>
  <c r="A82" i="11"/>
  <c r="B82" i="11"/>
  <c r="E82" i="11"/>
  <c r="A83" i="11"/>
  <c r="B83" i="11"/>
  <c r="E83" i="11"/>
  <c r="C8" i="8"/>
  <c r="C9" i="8"/>
  <c r="B4" i="11" s="1"/>
  <c r="A8" i="8"/>
  <c r="A9" i="8"/>
  <c r="CQ6" i="2"/>
  <c r="CR6" i="2"/>
  <c r="CS6" i="2"/>
  <c r="CT6" i="2"/>
  <c r="CV6" i="2"/>
  <c r="CX6" i="2"/>
  <c r="EI4" i="10"/>
  <c r="ER4" i="10"/>
  <c r="FA4" i="10"/>
  <c r="FJ4" i="10"/>
  <c r="FS4" i="10"/>
  <c r="DZ4" i="10"/>
  <c r="DX4" i="10"/>
  <c r="DY4" i="10"/>
  <c r="EA4" i="10"/>
  <c r="EB4" i="10"/>
  <c r="EC4" i="10"/>
  <c r="EG4" i="10"/>
  <c r="EH4" i="10"/>
  <c r="EJ4" i="10"/>
  <c r="EK4" i="10"/>
  <c r="EL4" i="10"/>
  <c r="EP4" i="10"/>
  <c r="EQ4" i="10"/>
  <c r="ES4" i="10"/>
  <c r="ET4" i="10"/>
  <c r="EU4" i="10"/>
  <c r="EY4" i="10"/>
  <c r="EZ4" i="10"/>
  <c r="FB4" i="10"/>
  <c r="FC4" i="10"/>
  <c r="FD4" i="10"/>
  <c r="FH4" i="10"/>
  <c r="FI4" i="10"/>
  <c r="FK4" i="10"/>
  <c r="FL4" i="10"/>
  <c r="FM4" i="10"/>
  <c r="FQ4" i="10"/>
  <c r="FR4" i="10"/>
  <c r="FT4" i="10"/>
  <c r="FU4" i="10"/>
  <c r="FV4" i="10"/>
  <c r="CT13" i="2" l="1"/>
  <c r="G8" i="8"/>
  <c r="O17" i="1"/>
  <c r="Y17" i="1"/>
  <c r="R11" i="1"/>
  <c r="O28" i="1"/>
  <c r="Q28" i="1" s="1"/>
  <c r="D28" i="1" s="1"/>
  <c r="O15" i="1"/>
  <c r="Q15" i="1" s="1"/>
  <c r="D15" i="1" s="1"/>
  <c r="AI4" i="10" s="1"/>
  <c r="O12" i="1"/>
  <c r="O25" i="1"/>
  <c r="Q25" i="1" s="1"/>
  <c r="D25" i="1" s="1"/>
  <c r="J13" i="1"/>
  <c r="T13" i="1"/>
  <c r="HH4" i="10" s="1"/>
  <c r="HO4" i="10"/>
  <c r="R18" i="1"/>
  <c r="AA18" i="1" s="1"/>
  <c r="K18" i="1"/>
  <c r="CC4" i="10" s="1"/>
  <c r="O26" i="1"/>
  <c r="Q26" i="1" s="1"/>
  <c r="D26" i="1" s="1"/>
  <c r="O13" i="1"/>
  <c r="Q13" i="1" s="1"/>
  <c r="D13" i="1" s="1"/>
  <c r="O31" i="1"/>
  <c r="Q31" i="1" s="1"/>
  <c r="D31" i="1" s="1"/>
  <c r="Q18" i="1"/>
  <c r="D18" i="1" s="1"/>
  <c r="E18" i="1"/>
  <c r="BW4" i="10" s="1"/>
  <c r="R12" i="1"/>
  <c r="J15" i="1"/>
  <c r="T15" i="1"/>
  <c r="O11" i="1"/>
  <c r="Q11" i="1" s="1"/>
  <c r="O24" i="1"/>
  <c r="Q24" i="1" s="1"/>
  <c r="D24" i="1" s="1"/>
  <c r="T11" i="1"/>
  <c r="R17" i="1"/>
  <c r="R16" i="1"/>
  <c r="R14" i="1"/>
  <c r="O30" i="1"/>
  <c r="Q30" i="1" s="1"/>
  <c r="D30" i="1" s="1"/>
  <c r="K16" i="1"/>
  <c r="BC4" i="10" s="1"/>
  <c r="E16" i="1"/>
  <c r="AW4" i="10" s="1"/>
  <c r="DN4" i="10"/>
  <c r="O29" i="1"/>
  <c r="Q29" i="1" s="1"/>
  <c r="Q16" i="1"/>
  <c r="Q17" i="1"/>
  <c r="O27" i="1"/>
  <c r="O14" i="1"/>
  <c r="Q14" i="1" s="1"/>
  <c r="HR4" i="10"/>
  <c r="K17" i="1"/>
  <c r="BP4" i="10" s="1"/>
  <c r="A6" i="11"/>
  <c r="A7" i="11"/>
  <c r="A5" i="11"/>
  <c r="A4" i="11"/>
  <c r="A9" i="11"/>
  <c r="A3" i="11"/>
  <c r="A8" i="11"/>
  <c r="E17" i="1"/>
  <c r="BJ4" i="10" s="1"/>
  <c r="E14" i="1"/>
  <c r="W4" i="10" s="1"/>
  <c r="K14" i="1"/>
  <c r="AC4" i="10" s="1"/>
  <c r="E9" i="11"/>
  <c r="HM4" i="10"/>
  <c r="E13" i="1"/>
  <c r="K13" i="1"/>
  <c r="E4" i="11"/>
  <c r="E12" i="1"/>
  <c r="GU4" i="10" s="1"/>
  <c r="E7" i="11"/>
  <c r="C2" i="11" s="1"/>
  <c r="K12" i="1"/>
  <c r="HA4" i="10" s="1"/>
  <c r="E25" i="1"/>
  <c r="HU4" i="10" s="1"/>
  <c r="E26" i="1"/>
  <c r="HZ4" i="10" s="1"/>
  <c r="D36" i="11"/>
  <c r="D16" i="11"/>
  <c r="D29" i="11"/>
  <c r="D7" i="11"/>
  <c r="B2" i="11" s="1"/>
  <c r="D38" i="11"/>
  <c r="E3" i="11"/>
  <c r="K11" i="1"/>
  <c r="P4" i="10" s="1"/>
  <c r="D34" i="11"/>
  <c r="D32" i="11"/>
  <c r="D30" i="11"/>
  <c r="D28" i="11"/>
  <c r="D26" i="11"/>
  <c r="D24" i="11"/>
  <c r="D22" i="11"/>
  <c r="D20" i="11"/>
  <c r="D18" i="11"/>
  <c r="D37" i="11"/>
  <c r="D35" i="11"/>
  <c r="D33" i="11"/>
  <c r="D31" i="11"/>
  <c r="D27" i="11"/>
  <c r="D25" i="11"/>
  <c r="D23" i="11"/>
  <c r="D21" i="11"/>
  <c r="D19" i="11"/>
  <c r="J4" i="10"/>
  <c r="D14" i="11"/>
  <c r="D17" i="11"/>
  <c r="D15" i="11"/>
  <c r="D13" i="11"/>
  <c r="D9" i="11"/>
  <c r="B3" i="11"/>
  <c r="E24" i="1"/>
  <c r="CW4" i="10" s="1"/>
  <c r="E27" i="1"/>
  <c r="DB4" i="10" s="1"/>
  <c r="E29" i="1"/>
  <c r="DL4" i="10" s="1"/>
  <c r="E28" i="1"/>
  <c r="E31" i="1"/>
  <c r="DV4" i="10" s="1"/>
  <c r="E30" i="1"/>
  <c r="DQ4" i="10" s="1"/>
  <c r="C82" i="11"/>
  <c r="C80" i="11"/>
  <c r="C78" i="11"/>
  <c r="C76" i="11"/>
  <c r="C74" i="11"/>
  <c r="C72" i="11"/>
  <c r="C70" i="11"/>
  <c r="C68" i="11"/>
  <c r="C66" i="11"/>
  <c r="C64" i="11"/>
  <c r="C62" i="11"/>
  <c r="C60" i="11"/>
  <c r="C58" i="11"/>
  <c r="C56" i="11"/>
  <c r="C54" i="11"/>
  <c r="C52" i="11"/>
  <c r="C50" i="11"/>
  <c r="C48" i="11"/>
  <c r="C46" i="11"/>
  <c r="C44" i="11"/>
  <c r="C42" i="11"/>
  <c r="C40" i="11"/>
  <c r="C38" i="11"/>
  <c r="C36" i="11"/>
  <c r="C34" i="11"/>
  <c r="C32" i="11"/>
  <c r="C30" i="11"/>
  <c r="C28" i="11"/>
  <c r="C26" i="11"/>
  <c r="C24" i="11"/>
  <c r="C22" i="11"/>
  <c r="C20" i="11"/>
  <c r="C18" i="11"/>
  <c r="C16" i="11"/>
  <c r="C14" i="11"/>
  <c r="C12" i="11"/>
  <c r="C10" i="11"/>
  <c r="C8" i="11"/>
  <c r="C6" i="11"/>
  <c r="C4" i="11"/>
  <c r="C83" i="11"/>
  <c r="C81" i="11"/>
  <c r="C79" i="11"/>
  <c r="C77" i="11"/>
  <c r="C75" i="11"/>
  <c r="C73" i="11"/>
  <c r="C71" i="11"/>
  <c r="C69" i="11"/>
  <c r="C67" i="11"/>
  <c r="C65" i="11"/>
  <c r="C63" i="11"/>
  <c r="C61" i="11"/>
  <c r="C59" i="11"/>
  <c r="C57" i="11"/>
  <c r="C55" i="11"/>
  <c r="C53" i="11"/>
  <c r="C51" i="11"/>
  <c r="C49" i="11"/>
  <c r="C47" i="11"/>
  <c r="C45" i="11"/>
  <c r="C43" i="11"/>
  <c r="C41" i="11"/>
  <c r="C39" i="11"/>
  <c r="C37" i="11"/>
  <c r="C35" i="11"/>
  <c r="C33" i="11"/>
  <c r="C31" i="11"/>
  <c r="C29" i="11"/>
  <c r="C27" i="11"/>
  <c r="C25" i="11"/>
  <c r="C23" i="11"/>
  <c r="C21" i="11"/>
  <c r="C19" i="11"/>
  <c r="C17" i="11"/>
  <c r="C15" i="11"/>
  <c r="C13" i="11"/>
  <c r="C11" i="11"/>
  <c r="C9" i="11"/>
  <c r="C7" i="11"/>
  <c r="A2" i="11" s="1"/>
  <c r="C5" i="11"/>
  <c r="C3" i="11"/>
  <c r="D4" i="11"/>
  <c r="D3" i="11"/>
  <c r="D8" i="11"/>
  <c r="D12" i="11"/>
  <c r="D10" i="11"/>
  <c r="D11" i="11"/>
  <c r="E5" i="11"/>
  <c r="D6" i="11"/>
  <c r="E8" i="11"/>
  <c r="E6" i="11"/>
  <c r="D5" i="11"/>
  <c r="F82" i="11"/>
  <c r="F80" i="11"/>
  <c r="F78" i="11"/>
  <c r="F76" i="11"/>
  <c r="F74" i="11"/>
  <c r="F72" i="11"/>
  <c r="F70" i="11"/>
  <c r="F68" i="11"/>
  <c r="F66" i="11"/>
  <c r="F64" i="11"/>
  <c r="F62" i="11"/>
  <c r="F60" i="11"/>
  <c r="F58" i="11"/>
  <c r="F56" i="11"/>
  <c r="F54" i="11"/>
  <c r="F52" i="11"/>
  <c r="F50" i="11"/>
  <c r="F48" i="11"/>
  <c r="F46" i="11"/>
  <c r="F44" i="11"/>
  <c r="F42" i="11"/>
  <c r="F40" i="11"/>
  <c r="G43" i="8"/>
  <c r="F38" i="11" s="1"/>
  <c r="G41" i="8"/>
  <c r="F36" i="11" s="1"/>
  <c r="G35" i="8"/>
  <c r="F30" i="11" s="1"/>
  <c r="F83" i="11"/>
  <c r="F81" i="11"/>
  <c r="F79" i="11"/>
  <c r="F77" i="11"/>
  <c r="F75" i="11"/>
  <c r="F73" i="11"/>
  <c r="F71" i="11"/>
  <c r="F69" i="11"/>
  <c r="F67" i="11"/>
  <c r="F65" i="11"/>
  <c r="F63" i="11"/>
  <c r="F61" i="11"/>
  <c r="F59" i="11"/>
  <c r="F57" i="11"/>
  <c r="F55" i="11"/>
  <c r="F53" i="11"/>
  <c r="F51" i="11"/>
  <c r="F49" i="11"/>
  <c r="F47" i="11"/>
  <c r="F45" i="11"/>
  <c r="F43" i="11"/>
  <c r="F41" i="11"/>
  <c r="F39" i="11"/>
  <c r="G30" i="8"/>
  <c r="F25" i="11" s="1"/>
  <c r="G28" i="8"/>
  <c r="F23" i="11" s="1"/>
  <c r="AP4" i="10"/>
  <c r="G45" i="1"/>
  <c r="F45" i="1"/>
  <c r="C45" i="1"/>
  <c r="E45" i="1"/>
  <c r="DI4" i="10" l="1"/>
  <c r="D29" i="1"/>
  <c r="T16" i="1"/>
  <c r="B16" i="1" s="1"/>
  <c r="AA16" i="1"/>
  <c r="T17" i="1"/>
  <c r="AA17" i="1"/>
  <c r="J14" i="1"/>
  <c r="AB4" i="10" s="1"/>
  <c r="AA14" i="1"/>
  <c r="T12" i="1"/>
  <c r="AA12" i="1"/>
  <c r="J11" i="1"/>
  <c r="O4" i="10" s="1"/>
  <c r="AA11" i="1"/>
  <c r="J12" i="1"/>
  <c r="J18" i="1"/>
  <c r="CB4" i="10" s="1"/>
  <c r="T18" i="1"/>
  <c r="B18" i="1" s="1"/>
  <c r="B13" i="1"/>
  <c r="H13" i="1" s="1"/>
  <c r="HG4" i="10"/>
  <c r="B15" i="1"/>
  <c r="N15" i="1" s="1"/>
  <c r="AS4" i="10" s="1"/>
  <c r="B17" i="1"/>
  <c r="B11" i="1"/>
  <c r="D11" i="1"/>
  <c r="I4" i="10" s="1"/>
  <c r="J17" i="1"/>
  <c r="BO4" i="10" s="1"/>
  <c r="J16" i="1"/>
  <c r="BB4" i="10" s="1"/>
  <c r="T14" i="1"/>
  <c r="R19" i="1"/>
  <c r="D14" i="1"/>
  <c r="V4" i="10" s="1"/>
  <c r="D16" i="1"/>
  <c r="AV4" i="10" s="1"/>
  <c r="D17" i="1"/>
  <c r="BI4" i="10" s="1"/>
  <c r="Q27" i="1"/>
  <c r="D27" i="1" s="1"/>
  <c r="O32" i="1"/>
  <c r="Q12" i="1"/>
  <c r="O19" i="1"/>
  <c r="F26" i="1"/>
  <c r="IA4" i="10" s="1"/>
  <c r="HY4" i="10"/>
  <c r="DG4" i="10"/>
  <c r="G21" i="8"/>
  <c r="F16" i="11" s="1"/>
  <c r="G29" i="8"/>
  <c r="F24" i="11" s="1"/>
  <c r="G34" i="8"/>
  <c r="F29" i="11" s="1"/>
  <c r="G11" i="8"/>
  <c r="G26" i="8"/>
  <c r="F21" i="11" s="1"/>
  <c r="G38" i="8"/>
  <c r="F33" i="11" s="1"/>
  <c r="G25" i="8"/>
  <c r="F20" i="11" s="1"/>
  <c r="G33" i="8"/>
  <c r="F28" i="11" s="1"/>
  <c r="G36" i="8"/>
  <c r="F31" i="11" s="1"/>
  <c r="G23" i="8"/>
  <c r="F18" i="11" s="1"/>
  <c r="G39" i="8"/>
  <c r="F34" i="11" s="1"/>
  <c r="G24" i="8"/>
  <c r="F19" i="11" s="1"/>
  <c r="G32" i="8"/>
  <c r="F27" i="11" s="1"/>
  <c r="G42" i="8"/>
  <c r="F37" i="11" s="1"/>
  <c r="G27" i="8"/>
  <c r="F22" i="11" s="1"/>
  <c r="G37" i="8"/>
  <c r="F32" i="11" s="1"/>
  <c r="G15" i="8"/>
  <c r="F10" i="11" s="1"/>
  <c r="G16" i="8"/>
  <c r="F11" i="11" s="1"/>
  <c r="G14" i="8"/>
  <c r="G20" i="8"/>
  <c r="F15" i="11" s="1"/>
  <c r="G22" i="8"/>
  <c r="F17" i="11" s="1"/>
  <c r="G19" i="8"/>
  <c r="F14" i="11" s="1"/>
  <c r="G18" i="8"/>
  <c r="F13" i="11" s="1"/>
  <c r="G40" i="8"/>
  <c r="F35" i="11" s="1"/>
  <c r="G17" i="8"/>
  <c r="F12" i="11" s="1"/>
  <c r="AO4" i="10"/>
  <c r="BV4" i="10"/>
  <c r="G31" i="8"/>
  <c r="F26" i="11" s="1"/>
  <c r="G13" i="8"/>
  <c r="G9" i="8"/>
  <c r="R25" i="1" s="1"/>
  <c r="G10" i="8"/>
  <c r="G12" i="8"/>
  <c r="CR12" i="2"/>
  <c r="G7" i="8" s="1"/>
  <c r="F25" i="1" l="1"/>
  <c r="HV4" i="10" s="1"/>
  <c r="HT4" i="10"/>
  <c r="R24" i="1"/>
  <c r="F7" i="11"/>
  <c r="D2" i="11" s="1"/>
  <c r="R31" i="1"/>
  <c r="F8" i="11"/>
  <c r="R28" i="1"/>
  <c r="F6" i="11"/>
  <c r="R30" i="1"/>
  <c r="F9" i="11"/>
  <c r="R26" i="1"/>
  <c r="AB11" i="1"/>
  <c r="Z11" i="1"/>
  <c r="T19" i="1"/>
  <c r="H15" i="1"/>
  <c r="AM4" i="10" s="1"/>
  <c r="AB18" i="1"/>
  <c r="Z18" i="1"/>
  <c r="L18" i="1"/>
  <c r="CD4" i="10" s="1"/>
  <c r="F18" i="1"/>
  <c r="BX4" i="10" s="1"/>
  <c r="BT4" i="10"/>
  <c r="N18" i="1"/>
  <c r="CF4" i="10" s="1"/>
  <c r="H18" i="1"/>
  <c r="BZ4" i="10" s="1"/>
  <c r="AB15" i="1"/>
  <c r="Z15" i="1"/>
  <c r="F15" i="1"/>
  <c r="AK4" i="10" s="1"/>
  <c r="L15" i="1"/>
  <c r="AQ4" i="10" s="1"/>
  <c r="AG4" i="10"/>
  <c r="Z13" i="1"/>
  <c r="HN4" i="10" s="1"/>
  <c r="AB13" i="1"/>
  <c r="HP4" i="10" s="1"/>
  <c r="HE4" i="10"/>
  <c r="F13" i="1"/>
  <c r="G13" i="1" s="1"/>
  <c r="L13" i="1"/>
  <c r="N13" i="1"/>
  <c r="B14" i="1"/>
  <c r="Z14" i="1" s="1"/>
  <c r="B12" i="1"/>
  <c r="D12" i="1"/>
  <c r="L11" i="1"/>
  <c r="Q4" i="10" s="1"/>
  <c r="H11" i="1"/>
  <c r="M4" i="10" s="1"/>
  <c r="N11" i="1"/>
  <c r="S4" i="10" s="1"/>
  <c r="F11" i="1"/>
  <c r="K4" i="10" s="1"/>
  <c r="G4" i="10"/>
  <c r="L17" i="1"/>
  <c r="BQ4" i="10" s="1"/>
  <c r="Z17" i="1"/>
  <c r="N17" i="1"/>
  <c r="BS4" i="10" s="1"/>
  <c r="H16" i="1"/>
  <c r="AZ4" i="10" s="1"/>
  <c r="Z16" i="1"/>
  <c r="AB16" i="1"/>
  <c r="AB17" i="1"/>
  <c r="H17" i="1"/>
  <c r="BM4" i="10" s="1"/>
  <c r="CY4" i="10"/>
  <c r="F17" i="1"/>
  <c r="BK4" i="10" s="1"/>
  <c r="N16" i="1"/>
  <c r="BF4" i="10" s="1"/>
  <c r="BG4" i="10"/>
  <c r="F16" i="1"/>
  <c r="AX4" i="10" s="1"/>
  <c r="L16" i="1"/>
  <c r="BD4" i="10" s="1"/>
  <c r="AT4" i="10"/>
  <c r="F27" i="1"/>
  <c r="DC4" i="10" s="1"/>
  <c r="AA19" i="1"/>
  <c r="Y19" i="1"/>
  <c r="Q19" i="1"/>
  <c r="F5" i="11"/>
  <c r="H41" i="1"/>
  <c r="EV4" i="10" s="1"/>
  <c r="I41" i="1"/>
  <c r="J41" i="1"/>
  <c r="F4" i="11"/>
  <c r="R29" i="1"/>
  <c r="F28" i="1"/>
  <c r="DF4" i="10"/>
  <c r="F29" i="1"/>
  <c r="DM4" i="10" s="1"/>
  <c r="DK4" i="10"/>
  <c r="F31" i="1"/>
  <c r="DW4" i="10" s="1"/>
  <c r="DU4" i="10"/>
  <c r="F30" i="1"/>
  <c r="DR4" i="10" s="1"/>
  <c r="DP4" i="10"/>
  <c r="J42" i="1" l="1"/>
  <c r="FG4" i="10" s="1"/>
  <c r="I42" i="1"/>
  <c r="FF4" i="10" s="1"/>
  <c r="H42" i="1"/>
  <c r="FE4" i="10" s="1"/>
  <c r="J38" i="1"/>
  <c r="R27" i="1"/>
  <c r="R32" i="1" s="1"/>
  <c r="G15" i="1"/>
  <c r="AL4" i="10" s="1"/>
  <c r="M15" i="1"/>
  <c r="AR4" i="10" s="1"/>
  <c r="M18" i="1"/>
  <c r="CE4" i="10" s="1"/>
  <c r="G18" i="1"/>
  <c r="BY4" i="10" s="1"/>
  <c r="M13" i="1"/>
  <c r="Z12" i="1"/>
  <c r="Z19" i="1" s="1"/>
  <c r="M11" i="1"/>
  <c r="R4" i="10" s="1"/>
  <c r="F14" i="1"/>
  <c r="X4" i="10" s="1"/>
  <c r="G11" i="1"/>
  <c r="L4" i="10" s="1"/>
  <c r="AB14" i="1"/>
  <c r="H14" i="1"/>
  <c r="Z4" i="10" s="1"/>
  <c r="T4" i="10"/>
  <c r="N14" i="1"/>
  <c r="AF4" i="10" s="1"/>
  <c r="L14" i="1"/>
  <c r="AD4" i="10" s="1"/>
  <c r="AB12" i="1"/>
  <c r="M17" i="1"/>
  <c r="BR4" i="10" s="1"/>
  <c r="G17" i="1"/>
  <c r="BL4" i="10" s="1"/>
  <c r="DA4" i="10"/>
  <c r="G16" i="1"/>
  <c r="AY4" i="10" s="1"/>
  <c r="M16" i="1"/>
  <c r="BE4" i="10" s="1"/>
  <c r="GR4" i="10"/>
  <c r="F12" i="1"/>
  <c r="GV4" i="10" s="1"/>
  <c r="L12" i="1"/>
  <c r="HB4" i="10" s="1"/>
  <c r="B19" i="1"/>
  <c r="F19" i="1" s="1"/>
  <c r="H12" i="1"/>
  <c r="D19" i="1"/>
  <c r="GT4" i="10"/>
  <c r="GZ4" i="10"/>
  <c r="J19" i="1"/>
  <c r="N12" i="1"/>
  <c r="H43" i="1"/>
  <c r="FN4" i="10" s="1"/>
  <c r="J43" i="1"/>
  <c r="FP4" i="10" s="1"/>
  <c r="I43" i="1"/>
  <c r="FO4" i="10" s="1"/>
  <c r="DH4" i="10"/>
  <c r="H39" i="1"/>
  <c r="I40" i="1"/>
  <c r="EN4" i="10" s="1"/>
  <c r="H40" i="1"/>
  <c r="EM4" i="10" s="1"/>
  <c r="J40" i="1"/>
  <c r="EO4" i="10" s="1"/>
  <c r="I38" i="1"/>
  <c r="H38" i="1"/>
  <c r="I39" i="1"/>
  <c r="J39" i="1"/>
  <c r="F3" i="11"/>
  <c r="H44" i="1"/>
  <c r="FW4" i="10" s="1"/>
  <c r="I44" i="1"/>
  <c r="FX4" i="10" s="1"/>
  <c r="J44" i="1"/>
  <c r="FY4" i="10" s="1"/>
  <c r="H37" i="1"/>
  <c r="ED4" i="10" s="1"/>
  <c r="J37" i="1"/>
  <c r="EF4" i="10" s="1"/>
  <c r="I37" i="1"/>
  <c r="EE4" i="10" s="1"/>
  <c r="EW4" i="10"/>
  <c r="EX4" i="10"/>
  <c r="AB19" i="1" l="1"/>
  <c r="G14" i="1"/>
  <c r="Y4" i="10" s="1"/>
  <c r="M14" i="1"/>
  <c r="AE4" i="10" s="1"/>
  <c r="M12" i="1"/>
  <c r="HC4" i="10" s="1"/>
  <c r="HD4" i="10"/>
  <c r="H19" i="1"/>
  <c r="CM4" i="10" s="1"/>
  <c r="CI4" i="10"/>
  <c r="GX4" i="10"/>
  <c r="G12" i="1"/>
  <c r="GW4" i="10" s="1"/>
  <c r="CO4" i="10"/>
  <c r="N19" i="1"/>
  <c r="CS4" i="10" s="1"/>
  <c r="CG4" i="10"/>
  <c r="E19" i="1"/>
  <c r="CJ4" i="10" s="1"/>
  <c r="K19" i="1"/>
  <c r="CP4" i="10" s="1"/>
  <c r="I45" i="1"/>
  <c r="J45" i="1"/>
  <c r="H45" i="1"/>
  <c r="G19" i="1" l="1"/>
  <c r="CL4" i="10" s="1"/>
  <c r="L19" i="1"/>
  <c r="A5" i="1" l="1"/>
  <c r="CK4" i="10"/>
  <c r="CQ4" i="10"/>
  <c r="M19" i="1"/>
  <c r="CR4" i="10" s="1"/>
  <c r="B32" i="1" l="1"/>
  <c r="E32" i="1" s="1"/>
  <c r="Q32" i="1"/>
  <c r="F24" i="1" l="1"/>
  <c r="CX4" i="10" s="1"/>
  <c r="D32" i="1"/>
  <c r="CT4" i="10"/>
  <c r="CV4" i="10"/>
  <c r="F32" i="1" l="1"/>
  <c r="A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ClarCert - Monique Vogler</author>
  </authors>
  <commentList>
    <comment ref="D9" authorId="0" shapeId="0" xr:uid="{00000000-0006-0000-0100-000001000000}">
      <text>
        <r>
          <rPr>
            <b/>
            <sz val="9"/>
            <color indexed="81"/>
            <rFont val="Segoe UI"/>
            <family val="2"/>
          </rPr>
          <t>Ausfüllhinweis</t>
        </r>
        <r>
          <rPr>
            <sz val="9"/>
            <color indexed="81"/>
            <rFont val="Segoe UI"/>
            <family val="2"/>
          </rPr>
          <t xml:space="preserve">
Wird durch ClarCert vergeben und ist z.B. in der Betreff-Zeile von E-Mails aufgeführt. Die Reg.-Nr. ist immer dreistellig.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ClarCert - Ramona Oral</author>
  </authors>
  <commentList>
    <comment ref="A11" authorId="0" shapeId="0" xr:uid="{00000000-0006-0000-0200-000001000000}">
      <text>
        <r>
          <rPr>
            <sz val="8"/>
            <color indexed="81"/>
            <rFont val="Arial"/>
            <family val="2"/>
          </rPr>
          <t>Hinweis: Bitte geben Sie aus datenschutztechnischen Gründen nicht den Namen an, sondern eine andere nur für Sie rückführbare Identifikationskennzeichnung</t>
        </r>
        <r>
          <rPr>
            <sz val="9"/>
            <color indexed="81"/>
            <rFont val="Segoe UI"/>
            <family val="2"/>
          </rPr>
          <t xml:space="preserve">
</t>
        </r>
      </text>
    </comment>
    <comment ref="B11" authorId="0" shapeId="0" xr:uid="{960FB2C4-8DFF-4252-8531-D54238B7CAAB}">
      <text>
        <r>
          <rPr>
            <sz val="8"/>
            <color indexed="81"/>
            <rFont val="Arial"/>
            <family val="2"/>
          </rPr>
          <t xml:space="preserve">Die Angabe des Eintrittsdatums erlaubt die Bewertung, ob die Basisschulung kriterienkonform innerhalb von zwei Monaten nach Ende der Probezeit 
durchgeführt wurde.
</t>
        </r>
      </text>
    </comment>
  </commentList>
</comments>
</file>

<file path=xl/sharedStrings.xml><?xml version="1.0" encoding="utf-8"?>
<sst xmlns="http://schemas.openxmlformats.org/spreadsheetml/2006/main" count="485" uniqueCount="166">
  <si>
    <t>Fortbildung</t>
  </si>
  <si>
    <t>Art der Schulung:</t>
  </si>
  <si>
    <t>Art der Zertifizierung</t>
  </si>
  <si>
    <t>Erfassungsjahr</t>
  </si>
  <si>
    <t>Erstelldatum</t>
  </si>
  <si>
    <t>Zertifizierung Babyfreundlicher Kliniken</t>
  </si>
  <si>
    <t>Name des Krankenhauses</t>
  </si>
  <si>
    <t>Babyfreundliche Geburtsklinik</t>
  </si>
  <si>
    <t>Babyfreundliche Kinderklinik</t>
  </si>
  <si>
    <t>Registriernummer:</t>
  </si>
  <si>
    <t>BFK-</t>
  </si>
  <si>
    <t>BKK-</t>
  </si>
  <si>
    <t>BFP-</t>
  </si>
  <si>
    <t>Auditjahr / Jahr der Unterlagenprüfung</t>
  </si>
  <si>
    <t>Basisschulung Theorie</t>
  </si>
  <si>
    <t>Basisschulung Praxis</t>
  </si>
  <si>
    <t>Mitarbeitergruppe</t>
  </si>
  <si>
    <t>Hebammen</t>
  </si>
  <si>
    <t>Beleghebammen</t>
  </si>
  <si>
    <t>Prozentuale Erfüllung</t>
  </si>
  <si>
    <t>Weitere Auswertungen</t>
  </si>
  <si>
    <t>MA Anzahl</t>
  </si>
  <si>
    <t>Gesamtsumme</t>
  </si>
  <si>
    <t>Summe Fortbildung in UE (á 45 min)</t>
  </si>
  <si>
    <t>Summe  Basisschulung Theorie in UE (á 45 min)</t>
  </si>
  <si>
    <t>Ausfüllhinweise</t>
  </si>
  <si>
    <t>Funktionalität</t>
  </si>
  <si>
    <t>Diese Datei wurde mit Microsoft Office2016 erstellt. Die Verwendung von anderen Office-Versionen kann unter Umständen zu Einschränkungen und Funktionalitätsverlusten führen.</t>
  </si>
  <si>
    <t>Bearbeitungshinweise</t>
  </si>
  <si>
    <t>Legende</t>
  </si>
  <si>
    <t>Eingabe nicht erforderlich bzw. erfolgt automatisch (Bezug auf andere Zellen)</t>
  </si>
  <si>
    <t>Basisschulung erhalten</t>
  </si>
  <si>
    <t>Bewertung</t>
  </si>
  <si>
    <t>ja</t>
  </si>
  <si>
    <t>nein</t>
  </si>
  <si>
    <t>Ø UE pro MA</t>
  </si>
  <si>
    <t>Anforderung Fortbildung
(in UE)</t>
  </si>
  <si>
    <t>Basisschulung später erhalten</t>
  </si>
  <si>
    <t>"Sollvorgabe nicht erfüllt"</t>
  </si>
  <si>
    <t>Auswahl des Dokumentationssystems</t>
  </si>
  <si>
    <t>Die in dieser Excel-Datei nachfolgenden Tabellen sind Anlagen des Anforderungskatalogs und somit im Rahmen der Zertifizierung verbindlich zu bearbeiten. Die zu bearbeitenden Felder sind farblich hervorgehoben. Alle Angaben beziehen sich auf die babyfreundliche Klinik und soweit nicht anders hervorgehoben auf das Erfassungsjahr.</t>
  </si>
  <si>
    <t>Anzahl der MA &lt;16   bzw. &lt; 8 UE</t>
  </si>
  <si>
    <t>Anzahl der MA &lt;3 Std bzw. &lt; 2 Std</t>
  </si>
  <si>
    <t>---</t>
  </si>
  <si>
    <t>Gesamt</t>
  </si>
  <si>
    <t xml:space="preserve">Sollvorgabe erfüllt </t>
  </si>
  <si>
    <t xml:space="preserve">Sollvorgabe nicht erfüllt </t>
  </si>
  <si>
    <t>Wert begründen</t>
  </si>
  <si>
    <t>Sollvorgabe erfüllt</t>
  </si>
  <si>
    <t>Sollvorgabe erfüllt, bitte begünden</t>
  </si>
  <si>
    <t>Sollvorgabe nicht erfüllt</t>
  </si>
  <si>
    <t>Anzahl Eintritte vor Erfassungsjahr</t>
  </si>
  <si>
    <t>Prozentuale Erfüllung innerhalb 2 Monaten</t>
  </si>
  <si>
    <t>Prozentuale Erfüllung später als gefordert</t>
  </si>
  <si>
    <t xml:space="preserve">Im Einrichtungsjahr innerhalb 2 Monate </t>
  </si>
  <si>
    <t>Im Einrichtungsjahr später</t>
  </si>
  <si>
    <t>Prozentuale Erfüllung (Gesamt)</t>
  </si>
  <si>
    <t>Bitte senden Sie die ausgefüllte und von Ihnen sorgfältig geprüfte Datei an ClarCert</t>
  </si>
  <si>
    <t>Version</t>
  </si>
  <si>
    <t>Eingabe ausstehend und zwingend erforderlich</t>
  </si>
  <si>
    <t>Allgemeine Angaben</t>
  </si>
  <si>
    <t>Angabe in:</t>
  </si>
  <si>
    <t>ja, innerhalb 2 Monate nach Probezeit</t>
  </si>
  <si>
    <t>Summe  Basisschulung Praxis in Std 
(á 60 min)</t>
  </si>
  <si>
    <t>Anzahl der MA gesamt (während des Erfassungs-jahres)</t>
  </si>
  <si>
    <t>Ø Std pro MA</t>
  </si>
  <si>
    <t>Ø Std
 pro MA</t>
  </si>
  <si>
    <t>Basis-schulung innerhalb 2 Monate nach Probezeit erhalten</t>
  </si>
  <si>
    <t>Anzahl Eintritte im Erfassungs-jahr</t>
  </si>
  <si>
    <t>keine 
Basis-schulung erhalten</t>
  </si>
  <si>
    <t>Anzahl der MA gesamt (vor dem Erfassungs-jahr)</t>
  </si>
  <si>
    <t>Auswertung: Basisschulungen und Fortbildungen</t>
  </si>
  <si>
    <t>Anforderung Basisschulung Theorie 
(in UE)</t>
  </si>
  <si>
    <t>Anforderung Basisschulung Praxis 
(in Std)</t>
  </si>
  <si>
    <t>Erfassung: Basisschulungen und Fortbildungen</t>
  </si>
  <si>
    <t>Auswertungen im Detail:</t>
  </si>
  <si>
    <t>Gesamtdauer der Schulung in Std. bzw. UE:</t>
  </si>
  <si>
    <t>Gesamtdauer der Schulung in Std.</t>
  </si>
  <si>
    <t>Eingabe ausstehend aber nicht zwingend erforderlich</t>
  </si>
  <si>
    <t>Tabellenblatt</t>
  </si>
  <si>
    <t>Inhalt</t>
  </si>
  <si>
    <t>Bemerkung</t>
  </si>
  <si>
    <t>Allgemeine Klinikangaben sowie Daten zum Audit bzw. zur Unterlagenprüfung.</t>
  </si>
  <si>
    <t>Erfassung Schulungsstunden</t>
  </si>
  <si>
    <t>Auswertung pro MA</t>
  </si>
  <si>
    <t>Auswertung</t>
  </si>
  <si>
    <t>Automatische Auswertung der angegebenen Basischulungen/Fortbildungen pro Mitarbeiter</t>
  </si>
  <si>
    <t>Ergebnis zur Erfüllung der Anforderung:
Automatische Auswertung der angegebenen Basischulungen/Fortbildungen für die gesamte Klinik</t>
  </si>
  <si>
    <t>Auswertung: Basischulungen und Fortbildungen</t>
  </si>
  <si>
    <t>Anforderung erfüllt</t>
  </si>
  <si>
    <t>Anforderung nicht erfüllt</t>
  </si>
  <si>
    <t>Prozentuale zu betrachtende Erfüllung der Anforderung</t>
  </si>
  <si>
    <t>Schulungsbezeichnung / Inhalt:</t>
  </si>
  <si>
    <t>Der Klinik ist die Auswahl des Dokumentationssystems freigestellt. 
Die Daten können aus unterschiedlichen Systemen generiert werden, sofern sich diese qualitativ / quantitativ nicht widersprechen.</t>
  </si>
  <si>
    <t>Für alle blau hinterlegten Felder ist die Eingabe ausstehend und zwingend erforderlich.</t>
  </si>
  <si>
    <t xml:space="preserve">
Wir empfehlen die jeweilige Agenda zu den Basisschulungen Theorie sowie zu den Fortbildungen miteinzureichen, um Nachfragen vorzubeugen.</t>
  </si>
  <si>
    <t>Basisschulung</t>
  </si>
  <si>
    <t>Auswertung Fortbildungen</t>
  </si>
  <si>
    <t>Erfassungsjahr (Bitte nur ein Kalenderjahr angeben)</t>
  </si>
  <si>
    <t>Ø UE
 pro MA</t>
  </si>
  <si>
    <t>Babyfreundliche Perinatalklinik</t>
  </si>
  <si>
    <t>Konsiliarisch tätige Kinder- und Frauenärztinnen</t>
  </si>
  <si>
    <t xml:space="preserve">Summe Theorie </t>
  </si>
  <si>
    <t>Datum (TT.MM.JJJJ - TT.MM.JJJJ):</t>
  </si>
  <si>
    <t>FrauenärztInnen</t>
  </si>
  <si>
    <t>KinderärztInnen</t>
  </si>
  <si>
    <t>Konsiliarisch tätige Kinder- und FrauenärztInnen</t>
  </si>
  <si>
    <t>Pflege Wochenstation</t>
  </si>
  <si>
    <t>Pflege Neonatologie</t>
  </si>
  <si>
    <t>Pflege Säuglings- und Kleinkindabteilung</t>
  </si>
  <si>
    <t>KinderärzInnen</t>
  </si>
  <si>
    <t>Mitarbeiter-ID</t>
  </si>
  <si>
    <t>Eintritt am</t>
  </si>
  <si>
    <t>Anzahl der MA &lt;6 UE</t>
  </si>
  <si>
    <t>Spätere Einstellung</t>
  </si>
  <si>
    <t>Elternzeit</t>
  </si>
  <si>
    <t>Krankheit</t>
  </si>
  <si>
    <t>Beschäftigungsverbot</t>
  </si>
  <si>
    <t>Beurlaubung</t>
  </si>
  <si>
    <t>Gründe für Nichterfüllung der Sollvorgabe</t>
  </si>
  <si>
    <t>Kommentare Klinik</t>
  </si>
  <si>
    <t>Sonstiges (bitte begründen)</t>
  </si>
  <si>
    <t>ja, später als gefordert</t>
  </si>
  <si>
    <t>Beendigung Beschäftigungsverhältnis</t>
  </si>
  <si>
    <t>Basisschulung während Erfassungsjahr?</t>
  </si>
  <si>
    <t>Basisschulung bereits erfolgt</t>
  </si>
  <si>
    <t>Begründung vorhanden</t>
  </si>
  <si>
    <t>Bitte wählen Sie im DropDown-Menü einen passenden Punkt, bei der Auswahl "Sonstiges" begründen Sie dies im Feld "Kommentar Klinik"</t>
  </si>
  <si>
    <t>Dokumentation der erfolgten Basisschulungen/ Fortbildungen pro MitarbeiterIn</t>
  </si>
  <si>
    <t>Begründung vorhanden?</t>
  </si>
  <si>
    <t>Begründung Nichterfüllung</t>
  </si>
  <si>
    <t>Zusammenfassung</t>
  </si>
  <si>
    <t>Werte, die aus Berechnung entfernt werden</t>
  </si>
  <si>
    <t>MitarbeiterInnen ausblenden, bei denen eine Begründung zur Nichterfüllung angegeben wurde?</t>
  </si>
  <si>
    <t>Theorie: Begründung vorhanden</t>
  </si>
  <si>
    <t>Praxis: Begründung vorhanden</t>
  </si>
  <si>
    <t>Auswertung: Basischulungen / Fortbildungen pro MitarbeiterIn</t>
  </si>
  <si>
    <t>Auswertung: Basisschulungen / Fortbildungen pro MitarbeiterIn</t>
  </si>
  <si>
    <t>Probezeit</t>
  </si>
  <si>
    <r>
      <rPr>
        <b/>
        <sz val="10"/>
        <color theme="1"/>
        <rFont val="Arial"/>
        <family val="2"/>
      </rPr>
      <t>Spalte A</t>
    </r>
    <r>
      <rPr>
        <sz val="10"/>
        <color theme="1"/>
        <rFont val="Arial"/>
        <family val="2"/>
      </rPr>
      <t xml:space="preserve"> Mitarbeiteridentifikation, </t>
    </r>
    <r>
      <rPr>
        <sz val="8"/>
        <color theme="1"/>
        <rFont val="Arial"/>
        <family val="2"/>
      </rPr>
      <t>bitte geben Sie aus datenschutztechnischen Gründen nicht den Namen des Mitarbeiters an, sondern eine Identifikation (z.B: Personalnummer oder ähnliches)</t>
    </r>
  </si>
  <si>
    <t>IBCLC Qualifikation vorhanden</t>
  </si>
  <si>
    <r>
      <rPr>
        <b/>
        <sz val="10"/>
        <color theme="1"/>
        <rFont val="Arial"/>
        <family val="2"/>
      </rPr>
      <t xml:space="preserve">Spalte C </t>
    </r>
    <r>
      <rPr>
        <sz val="10"/>
        <color theme="1"/>
        <rFont val="Arial"/>
        <family val="2"/>
      </rPr>
      <t>Mitarbeitergruppe</t>
    </r>
  </si>
  <si>
    <t>Die Eingabe in Spalte B ist zwingend erforderlich für die MitarbeiterInnen, die eine Basisschulung im Erfassungsjahr erhalten haben.</t>
  </si>
  <si>
    <t>Basisschulung nicht zeitgerecht erhalten: Begründung vorhanden</t>
  </si>
  <si>
    <t>Erfassung Unterrichtseinheiten &lt;45 Minuten</t>
  </si>
  <si>
    <t>Bitte nehmen Sie für alle MitarbeiterInnen, die die Sollvorgabe nicht erfüllen, eine Kommentierung in Spalte H und I vor</t>
  </si>
  <si>
    <t>"Wert Begründen"</t>
  </si>
  <si>
    <r>
      <t xml:space="preserve">Ab Spalte F </t>
    </r>
    <r>
      <rPr>
        <sz val="10"/>
        <color theme="1"/>
        <rFont val="Arial"/>
        <family val="2"/>
      </rPr>
      <t>Zelle</t>
    </r>
    <r>
      <rPr>
        <b/>
        <sz val="10"/>
        <color theme="1"/>
        <rFont val="Arial"/>
        <family val="2"/>
      </rPr>
      <t xml:space="preserve"> </t>
    </r>
    <r>
      <rPr>
        <sz val="10"/>
        <color theme="1"/>
        <rFont val="Arial"/>
        <family val="2"/>
      </rPr>
      <t xml:space="preserve">anklicken und Formel eingeben =tatsächliche Minuten/45 (Beispiel mit 30 Minuten Fortbildung: "=30/45"; ergibt 0,67 UE) 
</t>
    </r>
  </si>
  <si>
    <t>Die Eintragung von Fortbildungen und Basisschulungen mit einer Dauer &lt;45 Minuten wird in den Ausfüllhinweisen beschrieben (Bei z.B. 30 Minuten ist einzutragen: "=30/45".)</t>
  </si>
  <si>
    <t>Erfassung Schulungsstunden, Spalte E, Basisschulung erhalten</t>
  </si>
  <si>
    <t>Erfassung Schulungsstunden, Spalte D, Basisschulung während Erfassungsjahr erhalten</t>
  </si>
  <si>
    <t>Auswertung, DropDown-Menü</t>
  </si>
  <si>
    <t>Auswertung pro MA, Gründe für Nichterfüllung</t>
  </si>
  <si>
    <t>Erfassung Schulungsstunden, Spalte C, Mitarbeitergruppe</t>
  </si>
  <si>
    <t>Auswertung Basisschulung</t>
  </si>
  <si>
    <r>
      <rPr>
        <b/>
        <sz val="10"/>
        <color theme="1"/>
        <rFont val="Arial"/>
        <family val="2"/>
      </rPr>
      <t>Spalte B</t>
    </r>
    <r>
      <rPr>
        <sz val="10"/>
        <color theme="1"/>
        <rFont val="Arial"/>
        <family val="2"/>
      </rPr>
      <t xml:space="preserve"> Bitte tragen Sie das Eintrittsdatum ein, damit die kriterienkonforme Durchführung der Basisschulung bewertet werden kann (spätestens zwei Monate nach Ende Probezeit). Für MitarbeiterInnen, die im Erfassungsjahr die Basisschulung erhalten haben ist diese Eingabe zwingend erforderlich.</t>
    </r>
  </si>
  <si>
    <r>
      <rPr>
        <b/>
        <sz val="10"/>
        <color theme="1"/>
        <rFont val="Arial"/>
        <family val="2"/>
      </rPr>
      <t>Spalte D</t>
    </r>
    <r>
      <rPr>
        <sz val="10"/>
        <color theme="1"/>
        <rFont val="Arial"/>
        <family val="2"/>
      </rPr>
      <t xml:space="preserve"> Hier ist bitte einzutragen ob der Mitarbeitende eine Basisschulung im Erfassungsjahr erhalten hat.</t>
    </r>
  </si>
  <si>
    <r>
      <rPr>
        <b/>
        <sz val="10"/>
        <color theme="1"/>
        <rFont val="Arial"/>
        <family val="2"/>
      </rPr>
      <t>Spalte E</t>
    </r>
    <r>
      <rPr>
        <sz val="10"/>
        <color theme="1"/>
        <rFont val="Arial"/>
        <family val="2"/>
      </rPr>
      <t xml:space="preserve"> Hier ist bitte anzugeben zu welchem Zeitpunkt die Basisschulung erfolgt ist.</t>
    </r>
  </si>
  <si>
    <r>
      <rPr>
        <b/>
        <sz val="10"/>
        <color theme="1"/>
        <rFont val="Arial"/>
        <family val="2"/>
      </rPr>
      <t>Ab Spalte F</t>
    </r>
    <r>
      <rPr>
        <sz val="10"/>
        <color theme="1"/>
        <rFont val="Arial"/>
        <family val="2"/>
      </rPr>
      <t xml:space="preserve"> Persönliche Teilnahme / Angabe der tatsächlichen Anzahl der teilgenommenen UE bzw. Std.</t>
    </r>
  </si>
  <si>
    <t>Mitarbeitende, die im Kalenderjahr ganz ausscheiden, werden nicht mehr bewertet.</t>
  </si>
  <si>
    <t>Mitarbeitende, die mindestens 3 Monate am Klinikum tätig waren, müssen pro 2 Monate 
1 UE Fortbildung nachweisen.</t>
  </si>
  <si>
    <t>Bitte nehmen Sie für alle Mitarbeitende, die die Sollvorgabe nicht erfüllen, eine Kommentierung vor. Hierfür steht Ihnen ein DropDown-Menü zur Verfügung.</t>
  </si>
  <si>
    <t>Sie können MitarbeiterInnen aus der Auswertung ausblenden, sofern Sie eine begründete Nichterfüllung angegeben haben. Die Bewertung bzw. Anerkennung der Begründungen obliegt der Gutachterin bzw. dem Ausschuss Zertifikatserteilung.</t>
  </si>
  <si>
    <t>Hinweis: Sie können die eingetragenen MitarbeiterInnen aus dem Vorjahr in die aktuelle Fortbildungstabelle kopieren um nicht alle MitarbeiterInnen neu einzugeben. Bei Problemen dürfen Sie sich gerne jederzeit an uns wenden.</t>
  </si>
  <si>
    <t>N1 (220801)</t>
  </si>
  <si>
    <t>Aufgrund der pandemiebedingten Aussetzung der Fortbildungspflicht bis 30.06.2022 sind 3 Unterrichtseinheiten pro MitarbeiterIn für das Jahr 2022 erforderlich (statt 6 UE). Bitte geben Sie bei den Allgemeinen Angaben im Erfassungsjahr 2022 ein. Weitere Schritte sind nicht notwendig, da die Auswertung dann automatisch angepasst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</si>
</sst>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sz val="10"/>
      <color theme="1"/>
      <name val="Arial"/>
      <family val="2"/>
    </font>
    <font>
      <sz val="11"/>
      <color theme="1"/>
      <name val="Arial"/>
      <family val="2"/>
    </font>
    <font>
      <b/>
      <sz val="10"/>
      <color indexed="8"/>
      <name val="Arial"/>
      <family val="2"/>
    </font>
    <font>
      <sz val="20"/>
      <color theme="1"/>
      <name val="Arial"/>
      <family val="2"/>
    </font>
    <font>
      <b/>
      <sz val="9"/>
      <color indexed="81"/>
      <name val="Segoe UI"/>
      <family val="2"/>
    </font>
    <font>
      <sz val="9"/>
      <color indexed="81"/>
      <name val="Segoe UI"/>
      <family val="2"/>
    </font>
    <font>
      <b/>
      <sz val="10"/>
      <color theme="1"/>
      <name val="Arial"/>
      <family val="2"/>
    </font>
    <font>
      <sz val="11"/>
      <color theme="1"/>
      <name val="Calibri"/>
      <family val="2"/>
      <scheme val="minor"/>
    </font>
    <font>
      <sz val="11"/>
      <color rgb="FFFF0000"/>
      <name val="Calibri"/>
      <family val="2"/>
      <scheme val="minor"/>
    </font>
    <font>
      <sz val="10"/>
      <color rgb="FFFF0000"/>
      <name val="Arial"/>
      <family val="2"/>
    </font>
    <font>
      <sz val="10"/>
      <color theme="1"/>
      <name val="Calibri"/>
      <family val="2"/>
      <scheme val="minor"/>
    </font>
    <font>
      <b/>
      <sz val="10"/>
      <color rgb="FFFF0000"/>
      <name val="Arial"/>
      <family val="2"/>
    </font>
    <font>
      <sz val="18"/>
      <color theme="1"/>
      <name val="Arial"/>
      <family val="2"/>
    </font>
    <font>
      <u/>
      <sz val="11"/>
      <color theme="10"/>
      <name val="Calibri"/>
      <family val="2"/>
      <scheme val="minor"/>
    </font>
    <font>
      <u/>
      <sz val="10"/>
      <color theme="10"/>
      <name val="Arial"/>
      <family val="2"/>
    </font>
    <font>
      <sz val="8"/>
      <color theme="1"/>
      <name val="Arial"/>
      <family val="2"/>
    </font>
    <font>
      <b/>
      <sz val="10"/>
      <name val="Arial"/>
      <family val="2"/>
    </font>
    <font>
      <b/>
      <sz val="8"/>
      <color rgb="FFFF0000"/>
      <name val="Calibri"/>
      <family val="2"/>
      <scheme val="minor"/>
    </font>
    <font>
      <sz val="8"/>
      <color indexed="81"/>
      <name val="Arial"/>
      <family val="2"/>
    </font>
    <font>
      <sz val="16"/>
      <color theme="1"/>
      <name val="Arial"/>
      <family val="2"/>
    </font>
    <font>
      <sz val="14"/>
      <color theme="1"/>
      <name val="Arial"/>
      <family val="2"/>
    </font>
    <font>
      <sz val="10"/>
      <name val="Arial"/>
      <family val="2"/>
    </font>
  </fonts>
  <fills count="1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28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xf numFmtId="0" fontId="1" fillId="0" borderId="0" xfId="0" applyFont="1"/>
    <xf numFmtId="0" fontId="1" fillId="0" borderId="10" xfId="0" applyFont="1" applyBorder="1" applyAlignment="1" applyProtection="1">
      <alignment horizontal="left" vertical="center"/>
      <protection locked="0"/>
    </xf>
    <xf numFmtId="14" fontId="1" fillId="0" borderId="10" xfId="0" applyNumberFormat="1" applyFont="1" applyBorder="1" applyAlignment="1" applyProtection="1">
      <alignment vertical="center"/>
      <protection locked="0"/>
    </xf>
    <xf numFmtId="0" fontId="4" fillId="0" borderId="0" xfId="0" applyFont="1"/>
    <xf numFmtId="49" fontId="1" fillId="0" borderId="9" xfId="0" applyNumberFormat="1" applyFont="1" applyBorder="1" applyAlignment="1" applyProtection="1">
      <alignment horizontal="left" vertical="center"/>
      <protection locked="0"/>
    </xf>
    <xf numFmtId="0" fontId="0" fillId="0" borderId="21" xfId="0" applyBorder="1"/>
    <xf numFmtId="0" fontId="0" fillId="2" borderId="21" xfId="0" applyFill="1" applyBorder="1"/>
    <xf numFmtId="0" fontId="7" fillId="0" borderId="0" xfId="0" applyFont="1"/>
    <xf numFmtId="0" fontId="7" fillId="2" borderId="0" xfId="0" applyFont="1" applyFill="1"/>
    <xf numFmtId="0" fontId="0" fillId="2" borderId="0" xfId="0" applyFill="1"/>
    <xf numFmtId="0" fontId="0" fillId="0" borderId="6" xfId="0" applyBorder="1" applyAlignment="1">
      <alignment horizontal="center"/>
    </xf>
    <xf numFmtId="0" fontId="7" fillId="0" borderId="21" xfId="0" applyFont="1" applyBorder="1"/>
    <xf numFmtId="0" fontId="0" fillId="0" borderId="22" xfId="0" applyBorder="1"/>
    <xf numFmtId="0" fontId="1" fillId="2" borderId="23" xfId="0" applyFont="1"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0" borderId="25" xfId="0" applyBorder="1"/>
    <xf numFmtId="0" fontId="0" fillId="0" borderId="26" xfId="0" applyBorder="1"/>
    <xf numFmtId="0" fontId="1" fillId="2" borderId="18" xfId="0" applyFont="1" applyFill="1" applyBorder="1" applyAlignment="1">
      <alignment horizontal="left" vertical="top" wrapText="1"/>
    </xf>
    <xf numFmtId="0" fontId="1" fillId="2"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5" borderId="10" xfId="0" applyFill="1" applyBorder="1"/>
    <xf numFmtId="0" fontId="1" fillId="3" borderId="10"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0" fontId="0" fillId="6" borderId="28" xfId="0" applyFill="1" applyBorder="1"/>
    <xf numFmtId="0" fontId="0" fillId="0" borderId="18" xfId="0" applyBorder="1"/>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21" xfId="0" applyFont="1" applyBorder="1" applyAlignment="1">
      <alignment horizontal="left" vertical="top"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9" fillId="6" borderId="27" xfId="0" applyFont="1" applyFill="1" applyBorder="1"/>
    <xf numFmtId="0" fontId="9" fillId="8" borderId="28" xfId="0" applyFont="1" applyFill="1" applyBorder="1"/>
    <xf numFmtId="0" fontId="9" fillId="8" borderId="11" xfId="0" applyFont="1" applyFill="1" applyBorder="1"/>
    <xf numFmtId="0" fontId="3" fillId="0" borderId="0" xfId="0" applyFont="1" applyAlignment="1">
      <alignment vertical="center"/>
    </xf>
    <xf numFmtId="0" fontId="11" fillId="0" borderId="0" xfId="0" applyFont="1"/>
    <xf numFmtId="0" fontId="11" fillId="0" borderId="0" xfId="0" applyFont="1" applyAlignment="1">
      <alignment vertical="center" wrapText="1"/>
    </xf>
    <xf numFmtId="0" fontId="10" fillId="0" borderId="0" xfId="0" applyFont="1"/>
    <xf numFmtId="0" fontId="1" fillId="0" borderId="38" xfId="0" applyFont="1" applyBorder="1" applyAlignment="1">
      <alignment wrapText="1"/>
    </xf>
    <xf numFmtId="0" fontId="1" fillId="0" borderId="39" xfId="0" applyFont="1" applyBorder="1"/>
    <xf numFmtId="0" fontId="1" fillId="0" borderId="39" xfId="0" applyFont="1" applyBorder="1" applyAlignment="1">
      <alignment wrapText="1"/>
    </xf>
    <xf numFmtId="0" fontId="1" fillId="0" borderId="40" xfId="0" applyFont="1" applyBorder="1" applyAlignment="1">
      <alignment wrapText="1"/>
    </xf>
    <xf numFmtId="0" fontId="1" fillId="0" borderId="13" xfId="0" applyFont="1" applyBorder="1" applyAlignment="1">
      <alignment wrapText="1"/>
    </xf>
    <xf numFmtId="0" fontId="1" fillId="0" borderId="17" xfId="0" applyFont="1" applyBorder="1" applyAlignment="1">
      <alignment wrapText="1"/>
    </xf>
    <xf numFmtId="0" fontId="1" fillId="0" borderId="15" xfId="0" applyFont="1" applyBorder="1" applyAlignment="1">
      <alignment wrapText="1"/>
    </xf>
    <xf numFmtId="0" fontId="1" fillId="5" borderId="11" xfId="0" applyFont="1" applyFill="1" applyBorder="1"/>
    <xf numFmtId="0" fontId="1" fillId="0" borderId="32" xfId="0" applyFont="1" applyBorder="1" applyProtection="1">
      <protection locked="0"/>
    </xf>
    <xf numFmtId="0" fontId="1" fillId="0" borderId="10" xfId="0" applyFont="1" applyBorder="1" applyProtection="1">
      <protection locked="0"/>
    </xf>
    <xf numFmtId="0" fontId="1" fillId="0" borderId="11" xfId="0" applyFont="1" applyBorder="1" applyProtection="1">
      <protection locked="0"/>
    </xf>
    <xf numFmtId="0" fontId="1" fillId="0" borderId="0" xfId="0" applyFont="1" applyAlignment="1">
      <alignment vertical="center"/>
    </xf>
    <xf numFmtId="0" fontId="1" fillId="0" borderId="14" xfId="0" applyFont="1" applyBorder="1" applyAlignment="1" applyProtection="1">
      <alignment horizontal="center" wrapText="1"/>
      <protection locked="0"/>
    </xf>
    <xf numFmtId="0" fontId="1" fillId="5" borderId="10" xfId="0" applyFont="1" applyFill="1" applyBorder="1"/>
    <xf numFmtId="0" fontId="12" fillId="0" borderId="0" xfId="0" applyFont="1"/>
    <xf numFmtId="0" fontId="1" fillId="5" borderId="10" xfId="0" applyFont="1" applyFill="1" applyBorder="1" applyAlignment="1">
      <alignment horizontal="center" wrapText="1"/>
    </xf>
    <xf numFmtId="0" fontId="1" fillId="0" borderId="28" xfId="0" applyFont="1" applyBorder="1" applyAlignment="1" applyProtection="1">
      <alignment horizontal="left"/>
      <protection locked="0"/>
    </xf>
    <xf numFmtId="0" fontId="1" fillId="0" borderId="8" xfId="0" applyFont="1" applyBorder="1"/>
    <xf numFmtId="0" fontId="1" fillId="0" borderId="8" xfId="0" applyFont="1" applyBorder="1" applyAlignment="1">
      <alignment vertical="center"/>
    </xf>
    <xf numFmtId="0" fontId="1" fillId="0" borderId="21" xfId="0" applyFont="1" applyBorder="1"/>
    <xf numFmtId="0" fontId="1" fillId="0" borderId="2" xfId="0" applyFont="1" applyBorder="1"/>
    <xf numFmtId="0" fontId="1" fillId="0" borderId="3" xfId="0" applyFont="1" applyBorder="1"/>
    <xf numFmtId="0" fontId="1" fillId="0" borderId="4" xfId="0" applyFont="1" applyBorder="1"/>
    <xf numFmtId="0" fontId="1" fillId="0" borderId="4" xfId="0" applyFont="1" applyBorder="1" applyAlignment="1">
      <alignment vertical="center" wrapText="1"/>
    </xf>
    <xf numFmtId="0" fontId="0" fillId="0" borderId="19" xfId="0" applyBorder="1"/>
    <xf numFmtId="0" fontId="1" fillId="0" borderId="0" xfId="0" applyFont="1" applyAlignment="1">
      <alignment horizontal="left" vertical="center"/>
    </xf>
    <xf numFmtId="0" fontId="13" fillId="0" borderId="0" xfId="0" applyFont="1"/>
    <xf numFmtId="0" fontId="0" fillId="0" borderId="0" xfId="0" applyAlignment="1">
      <alignment vertical="center"/>
    </xf>
    <xf numFmtId="0" fontId="1" fillId="0" borderId="44" xfId="0" applyFont="1" applyBorder="1" applyAlignment="1">
      <alignment horizontal="center"/>
    </xf>
    <xf numFmtId="0" fontId="1" fillId="0" borderId="47" xfId="0" applyFont="1" applyBorder="1" applyAlignment="1">
      <alignment wrapText="1"/>
    </xf>
    <xf numFmtId="0" fontId="1" fillId="0" borderId="32" xfId="0" applyFont="1" applyBorder="1"/>
    <xf numFmtId="0" fontId="1" fillId="0" borderId="17" xfId="0" applyFont="1" applyBorder="1"/>
    <xf numFmtId="0" fontId="1" fillId="7" borderId="11" xfId="0" applyFont="1" applyFill="1" applyBorder="1"/>
    <xf numFmtId="0" fontId="1" fillId="5" borderId="11" xfId="0" applyFont="1" applyFill="1" applyBorder="1" applyAlignment="1">
      <alignment horizontal="right"/>
    </xf>
    <xf numFmtId="2" fontId="1" fillId="5" borderId="11" xfId="0" applyNumberFormat="1" applyFont="1" applyFill="1" applyBorder="1" applyAlignment="1">
      <alignment horizontal="right"/>
    </xf>
    <xf numFmtId="9" fontId="1" fillId="5" borderId="11" xfId="1" applyFont="1" applyFill="1" applyBorder="1" applyAlignment="1">
      <alignment horizontal="right"/>
    </xf>
    <xf numFmtId="9" fontId="1" fillId="5" borderId="26" xfId="1" applyFont="1" applyFill="1" applyBorder="1" applyAlignment="1">
      <alignment horizontal="right"/>
    </xf>
    <xf numFmtId="0" fontId="1" fillId="7" borderId="17" xfId="0" applyFont="1" applyFill="1" applyBorder="1"/>
    <xf numFmtId="9" fontId="1" fillId="5" borderId="35" xfId="1" applyFont="1" applyFill="1" applyBorder="1" applyAlignment="1">
      <alignment horizontal="right"/>
    </xf>
    <xf numFmtId="0" fontId="1" fillId="0" borderId="41" xfId="0" applyFont="1" applyBorder="1"/>
    <xf numFmtId="0" fontId="1" fillId="7" borderId="10" xfId="0" applyFont="1" applyFill="1" applyBorder="1"/>
    <xf numFmtId="0" fontId="1" fillId="7" borderId="15" xfId="0" applyFont="1" applyFill="1" applyBorder="1"/>
    <xf numFmtId="0" fontId="1" fillId="0" borderId="42" xfId="0" applyFont="1" applyBorder="1"/>
    <xf numFmtId="0" fontId="1" fillId="7" borderId="28" xfId="0" applyFont="1" applyFill="1" applyBorder="1"/>
    <xf numFmtId="9" fontId="1" fillId="5" borderId="25" xfId="1" applyFont="1" applyFill="1" applyBorder="1" applyAlignment="1">
      <alignment horizontal="right"/>
    </xf>
    <xf numFmtId="0" fontId="1" fillId="7" borderId="48" xfId="0" applyFont="1" applyFill="1" applyBorder="1"/>
    <xf numFmtId="9" fontId="1" fillId="5" borderId="37" xfId="1" applyFont="1" applyFill="1" applyBorder="1" applyAlignment="1">
      <alignment horizontal="right"/>
    </xf>
    <xf numFmtId="0" fontId="7" fillId="0" borderId="29" xfId="0" applyFont="1" applyBorder="1"/>
    <xf numFmtId="0" fontId="1" fillId="0" borderId="38" xfId="0" quotePrefix="1" applyFont="1" applyBorder="1" applyAlignment="1">
      <alignment horizontal="right"/>
    </xf>
    <xf numFmtId="0" fontId="1" fillId="7" borderId="39" xfId="0" quotePrefix="1" applyFont="1" applyFill="1" applyBorder="1" applyAlignment="1">
      <alignment horizontal="right"/>
    </xf>
    <xf numFmtId="0" fontId="1" fillId="5" borderId="39" xfId="0" applyFont="1" applyFill="1" applyBorder="1" applyAlignment="1">
      <alignment horizontal="right"/>
    </xf>
    <xf numFmtId="2" fontId="1" fillId="5" borderId="39" xfId="0" applyNumberFormat="1" applyFont="1" applyFill="1" applyBorder="1" applyAlignment="1">
      <alignment horizontal="right"/>
    </xf>
    <xf numFmtId="9" fontId="1" fillId="5" borderId="39" xfId="1" applyFont="1" applyFill="1" applyBorder="1" applyAlignment="1">
      <alignment horizontal="right"/>
    </xf>
    <xf numFmtId="9" fontId="1" fillId="5" borderId="47" xfId="1" applyFont="1" applyFill="1" applyBorder="1" applyAlignment="1">
      <alignment horizontal="right"/>
    </xf>
    <xf numFmtId="0" fontId="1" fillId="7" borderId="38" xfId="0" quotePrefix="1" applyFont="1" applyFill="1" applyBorder="1" applyAlignment="1">
      <alignment horizontal="right"/>
    </xf>
    <xf numFmtId="9" fontId="1" fillId="5" borderId="40" xfId="1" applyFont="1" applyFill="1" applyBorder="1" applyAlignment="1">
      <alignment horizontal="right"/>
    </xf>
    <xf numFmtId="0" fontId="1" fillId="0" borderId="29" xfId="0" applyFont="1" applyBorder="1"/>
    <xf numFmtId="0" fontId="1" fillId="0" borderId="33" xfId="0" applyFont="1" applyBorder="1"/>
    <xf numFmtId="0" fontId="1" fillId="0" borderId="26" xfId="0" applyFont="1" applyBorder="1"/>
    <xf numFmtId="0" fontId="1" fillId="0" borderId="43" xfId="0" applyFont="1" applyBorder="1"/>
    <xf numFmtId="0" fontId="1" fillId="5" borderId="17" xfId="0" applyFont="1" applyFill="1" applyBorder="1"/>
    <xf numFmtId="0" fontId="1" fillId="5" borderId="35" xfId="0" applyFont="1" applyFill="1" applyBorder="1"/>
    <xf numFmtId="0" fontId="1" fillId="0" borderId="7" xfId="0" applyFont="1" applyBorder="1"/>
    <xf numFmtId="0" fontId="1" fillId="0" borderId="22" xfId="0" applyFont="1" applyBorder="1"/>
    <xf numFmtId="0" fontId="7" fillId="0" borderId="33" xfId="0" applyFont="1" applyBorder="1"/>
    <xf numFmtId="0" fontId="1" fillId="5" borderId="38" xfId="0" applyFont="1" applyFill="1" applyBorder="1"/>
    <xf numFmtId="0" fontId="1" fillId="5" borderId="40" xfId="0" applyFont="1" applyFill="1" applyBorder="1"/>
    <xf numFmtId="0" fontId="1" fillId="5" borderId="39" xfId="0" applyFont="1" applyFill="1" applyBorder="1"/>
    <xf numFmtId="0" fontId="1" fillId="2" borderId="0" xfId="0" applyFont="1" applyFill="1" applyAlignment="1">
      <alignment horizontal="left" vertical="center" wrapText="1"/>
    </xf>
    <xf numFmtId="0" fontId="1" fillId="2" borderId="0" xfId="0" applyFont="1" applyFill="1" applyAlignment="1">
      <alignment horizontal="left" vertical="top" wrapText="1"/>
    </xf>
    <xf numFmtId="0" fontId="1" fillId="0" borderId="0" xfId="0" applyFont="1" applyAlignment="1">
      <alignment horizontal="left" wrapText="1"/>
    </xf>
    <xf numFmtId="0" fontId="7" fillId="5" borderId="10" xfId="0" applyFont="1" applyFill="1" applyBorder="1" applyAlignment="1">
      <alignment vertical="center"/>
    </xf>
    <xf numFmtId="0" fontId="15" fillId="2" borderId="10" xfId="2" applyFont="1" applyFill="1" applyBorder="1" applyAlignment="1" applyProtection="1">
      <alignment horizontal="left" vertical="center"/>
      <protection locked="0"/>
    </xf>
    <xf numFmtId="0" fontId="15" fillId="0" borderId="10" xfId="2" applyFont="1" applyBorder="1" applyAlignment="1" applyProtection="1">
      <alignment horizontal="left" vertical="center"/>
      <protection locked="0"/>
    </xf>
    <xf numFmtId="0" fontId="1" fillId="2" borderId="0" xfId="0" applyFont="1" applyFill="1" applyAlignment="1">
      <alignment vertical="center" wrapText="1"/>
    </xf>
    <xf numFmtId="9" fontId="1" fillId="10" borderId="11" xfId="1" applyFont="1" applyFill="1" applyBorder="1" applyAlignment="1">
      <alignment horizontal="right"/>
    </xf>
    <xf numFmtId="9" fontId="1" fillId="10" borderId="39" xfId="1" applyFont="1" applyFill="1" applyBorder="1" applyAlignment="1">
      <alignment horizontal="right"/>
    </xf>
    <xf numFmtId="9" fontId="1" fillId="10" borderId="35" xfId="1" applyFont="1" applyFill="1" applyBorder="1" applyAlignment="1">
      <alignment horizontal="right"/>
    </xf>
    <xf numFmtId="9" fontId="1" fillId="10" borderId="36" xfId="1" applyFont="1" applyFill="1" applyBorder="1" applyAlignment="1">
      <alignment horizontal="right"/>
    </xf>
    <xf numFmtId="0" fontId="0" fillId="9" borderId="10" xfId="0" applyFill="1" applyBorder="1"/>
    <xf numFmtId="0" fontId="9" fillId="6" borderId="10" xfId="0" applyFont="1" applyFill="1" applyBorder="1"/>
    <xf numFmtId="0" fontId="9" fillId="10" borderId="10" xfId="0" applyFont="1" applyFill="1" applyBorder="1"/>
    <xf numFmtId="0" fontId="1" fillId="5" borderId="7" xfId="0" applyFont="1" applyFill="1" applyBorder="1" applyAlignment="1">
      <alignment horizontal="right"/>
    </xf>
    <xf numFmtId="0" fontId="1" fillId="5" borderId="9" xfId="0" applyFont="1" applyFill="1" applyBorder="1"/>
    <xf numFmtId="0" fontId="1" fillId="0" borderId="49" xfId="0" applyFont="1" applyBorder="1" applyAlignment="1" applyProtection="1">
      <alignment horizontal="center" wrapText="1"/>
      <protection locked="0"/>
    </xf>
    <xf numFmtId="0" fontId="1" fillId="0" borderId="50" xfId="0" applyFont="1" applyBorder="1" applyAlignment="1" applyProtection="1">
      <alignment horizontal="left"/>
      <protection locked="0"/>
    </xf>
    <xf numFmtId="0" fontId="1" fillId="0" borderId="16" xfId="0" applyFont="1" applyBorder="1" applyAlignment="1">
      <alignment wrapText="1"/>
    </xf>
    <xf numFmtId="0" fontId="1" fillId="0" borderId="45" xfId="0" applyFont="1" applyBorder="1" applyAlignment="1" applyProtection="1">
      <alignment horizontal="left" wrapText="1"/>
      <protection locked="0"/>
    </xf>
    <xf numFmtId="0" fontId="1" fillId="0" borderId="46" xfId="0" applyFont="1" applyBorder="1" applyAlignment="1" applyProtection="1">
      <alignment horizontal="left" wrapText="1"/>
      <protection locked="0"/>
    </xf>
    <xf numFmtId="0" fontId="1" fillId="11" borderId="17" xfId="0" applyFont="1" applyFill="1" applyBorder="1"/>
    <xf numFmtId="0" fontId="1" fillId="11" borderId="11" xfId="0" applyFont="1" applyFill="1" applyBorder="1"/>
    <xf numFmtId="0" fontId="1" fillId="11" borderId="15" xfId="0" applyFont="1" applyFill="1" applyBorder="1"/>
    <xf numFmtId="0" fontId="1" fillId="11" borderId="10" xfId="0" applyFont="1" applyFill="1" applyBorder="1"/>
    <xf numFmtId="0" fontId="1" fillId="11" borderId="34" xfId="0" applyFont="1" applyFill="1" applyBorder="1" applyProtection="1">
      <protection locked="0"/>
    </xf>
    <xf numFmtId="0" fontId="0" fillId="0" borderId="10" xfId="0" applyBorder="1"/>
    <xf numFmtId="0" fontId="1" fillId="0" borderId="10" xfId="0" applyFont="1" applyBorder="1" applyAlignment="1" applyProtection="1">
      <alignment vertical="center"/>
      <protection locked="0"/>
    </xf>
    <xf numFmtId="14" fontId="0" fillId="0" borderId="0" xfId="0" applyNumberFormat="1"/>
    <xf numFmtId="0" fontId="17" fillId="0" borderId="0" xfId="0" applyFont="1"/>
    <xf numFmtId="14" fontId="1" fillId="0" borderId="10" xfId="0" applyNumberFormat="1" applyFont="1" applyBorder="1" applyAlignment="1" applyProtection="1">
      <alignment horizontal="center" wrapText="1"/>
      <protection locked="0"/>
    </xf>
    <xf numFmtId="14" fontId="1" fillId="0" borderId="10" xfId="0" applyNumberFormat="1" applyFont="1" applyBorder="1" applyAlignment="1" applyProtection="1">
      <alignment horizontal="left" wrapText="1"/>
      <protection locked="0"/>
    </xf>
    <xf numFmtId="14" fontId="1" fillId="0" borderId="34" xfId="0" applyNumberFormat="1" applyFont="1" applyBorder="1" applyAlignment="1" applyProtection="1">
      <alignment horizontal="left" wrapText="1"/>
      <protection locked="0"/>
    </xf>
    <xf numFmtId="0" fontId="1" fillId="0" borderId="0" xfId="0" applyFont="1" applyBorder="1"/>
    <xf numFmtId="2" fontId="0" fillId="0" borderId="0" xfId="0" applyNumberFormat="1"/>
    <xf numFmtId="9" fontId="0" fillId="0" borderId="0" xfId="0" applyNumberFormat="1"/>
    <xf numFmtId="0" fontId="0" fillId="0" borderId="0" xfId="0" applyAlignment="1"/>
    <xf numFmtId="164" fontId="1" fillId="0" borderId="11" xfId="0" applyNumberFormat="1" applyFont="1" applyBorder="1" applyProtection="1">
      <protection locked="0"/>
    </xf>
    <xf numFmtId="0" fontId="1" fillId="0" borderId="51" xfId="0" applyFont="1" applyBorder="1" applyAlignment="1">
      <alignment wrapText="1"/>
    </xf>
    <xf numFmtId="164" fontId="1" fillId="11" borderId="12" xfId="0" applyNumberFormat="1" applyFont="1" applyFill="1" applyBorder="1"/>
    <xf numFmtId="0" fontId="0" fillId="0" borderId="0" xfId="0" applyBorder="1" applyAlignment="1"/>
    <xf numFmtId="0" fontId="0" fillId="0" borderId="0" xfId="0" applyBorder="1"/>
    <xf numFmtId="0" fontId="0" fillId="0" borderId="10" xfId="0" applyBorder="1" applyAlignment="1">
      <alignment wrapText="1"/>
    </xf>
    <xf numFmtId="0" fontId="1" fillId="0" borderId="0" xfId="0" applyFont="1" applyAlignment="1">
      <alignment wrapText="1"/>
    </xf>
    <xf numFmtId="2" fontId="1" fillId="0" borderId="10" xfId="0" applyNumberFormat="1" applyFont="1" applyBorder="1" applyAlignment="1" applyProtection="1">
      <alignment horizontal="center"/>
      <protection locked="0"/>
    </xf>
    <xf numFmtId="2" fontId="1" fillId="0" borderId="34" xfId="0" applyNumberFormat="1" applyFont="1" applyBorder="1" applyAlignment="1" applyProtection="1">
      <alignment horizontal="center"/>
      <protection locked="0"/>
    </xf>
    <xf numFmtId="2" fontId="1" fillId="0" borderId="12" xfId="0" applyNumberFormat="1" applyFont="1" applyBorder="1" applyProtection="1">
      <protection locked="0"/>
    </xf>
    <xf numFmtId="2" fontId="1" fillId="11" borderId="11" xfId="0" applyNumberFormat="1" applyFont="1" applyFill="1" applyBorder="1"/>
    <xf numFmtId="0" fontId="1" fillId="0" borderId="0" xfId="0" applyFont="1" applyFill="1" applyBorder="1" applyProtection="1">
      <protection locked="0"/>
    </xf>
    <xf numFmtId="0" fontId="0" fillId="0" borderId="0" xfId="0" applyFill="1" applyBorder="1"/>
    <xf numFmtId="0" fontId="1" fillId="0" borderId="0" xfId="0" applyFont="1" applyFill="1" applyBorder="1"/>
    <xf numFmtId="0" fontId="21" fillId="0" borderId="0" xfId="0" applyFont="1"/>
    <xf numFmtId="0" fontId="1" fillId="0" borderId="0" xfId="0" applyFont="1" applyFill="1" applyBorder="1" applyAlignment="1">
      <alignment wrapText="1"/>
    </xf>
    <xf numFmtId="0" fontId="0" fillId="0" borderId="0" xfId="0" applyAlignment="1">
      <alignment horizontal="center" vertical="center"/>
    </xf>
    <xf numFmtId="0" fontId="0" fillId="0" borderId="0" xfId="0" applyProtection="1">
      <protection locked="0"/>
    </xf>
    <xf numFmtId="164" fontId="1" fillId="0" borderId="10" xfId="0" applyNumberFormat="1" applyFont="1" applyBorder="1" applyProtection="1">
      <protection locked="0"/>
    </xf>
    <xf numFmtId="0" fontId="7" fillId="0" borderId="33" xfId="0" applyFont="1" applyBorder="1" applyAlignment="1">
      <alignment wrapText="1"/>
    </xf>
    <xf numFmtId="0" fontId="1" fillId="0" borderId="11" xfId="0" applyFont="1" applyBorder="1" applyAlignment="1" applyProtection="1">
      <alignment wrapText="1"/>
      <protection locked="0"/>
    </xf>
    <xf numFmtId="0" fontId="1" fillId="0" borderId="10" xfId="0" applyFont="1" applyBorder="1" applyAlignment="1">
      <alignment wrapText="1"/>
    </xf>
    <xf numFmtId="0" fontId="1" fillId="0" borderId="0" xfId="0" applyFont="1" applyFill="1"/>
    <xf numFmtId="0" fontId="1" fillId="12" borderId="0" xfId="0" applyFont="1" applyFill="1" applyAlignment="1">
      <alignment wrapText="1"/>
    </xf>
    <xf numFmtId="0" fontId="1" fillId="12" borderId="0" xfId="0" applyFont="1" applyFill="1"/>
    <xf numFmtId="0" fontId="1" fillId="13" borderId="0" xfId="0" applyFont="1" applyFill="1"/>
    <xf numFmtId="0" fontId="1" fillId="14" borderId="0" xfId="0" applyFont="1" applyFill="1"/>
    <xf numFmtId="0" fontId="1" fillId="15" borderId="0" xfId="0" applyFont="1" applyFill="1"/>
    <xf numFmtId="0" fontId="1" fillId="7" borderId="11" xfId="0" applyFont="1" applyFill="1" applyBorder="1" applyAlignment="1">
      <alignment horizontal="right" vertical="center"/>
    </xf>
    <xf numFmtId="0" fontId="0" fillId="14" borderId="0" xfId="0" applyFill="1"/>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5" fillId="0" borderId="28" xfId="2" applyFont="1" applyBorder="1" applyAlignment="1" applyProtection="1">
      <alignment horizontal="left" vertical="center"/>
      <protection locked="0"/>
    </xf>
    <xf numFmtId="0" fontId="15" fillId="0" borderId="27" xfId="2" applyFont="1" applyBorder="1" applyAlignment="1" applyProtection="1">
      <alignment horizontal="left" vertical="center"/>
      <protection locked="0"/>
    </xf>
    <xf numFmtId="0" fontId="15" fillId="0" borderId="11" xfId="2" applyFont="1" applyBorder="1" applyAlignment="1" applyProtection="1">
      <alignment horizontal="left" vertical="center"/>
      <protection locked="0"/>
    </xf>
    <xf numFmtId="0" fontId="1" fillId="2" borderId="25" xfId="0" applyFont="1" applyFill="1" applyBorder="1" applyAlignment="1">
      <alignment horizontal="left" vertical="center" wrapText="1" shrinkToFit="1"/>
    </xf>
    <xf numFmtId="0" fontId="0" fillId="0" borderId="0" xfId="0" applyBorder="1" applyAlignment="1">
      <alignment horizontal="left" vertical="center" wrapText="1" shrinkToFit="1"/>
    </xf>
    <xf numFmtId="0" fontId="0" fillId="0" borderId="20" xfId="0" applyBorder="1" applyAlignment="1">
      <alignment horizontal="left" vertical="center" wrapText="1" shrinkToFit="1"/>
    </xf>
    <xf numFmtId="0" fontId="1" fillId="2" borderId="26"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12" xfId="0" applyFont="1" applyFill="1" applyBorder="1" applyAlignment="1">
      <alignment horizontal="left" vertical="center" wrapText="1" shrinkToFit="1"/>
    </xf>
    <xf numFmtId="0" fontId="7" fillId="2" borderId="7" xfId="0" applyFont="1" applyFill="1" applyBorder="1" applyAlignment="1">
      <alignment horizontal="left" vertical="top" wrapText="1" shrinkToFit="1"/>
    </xf>
    <xf numFmtId="0" fontId="1" fillId="2" borderId="8" xfId="0" applyFont="1" applyFill="1" applyBorder="1" applyAlignment="1">
      <alignment horizontal="left" vertical="top" wrapText="1" shrinkToFit="1"/>
    </xf>
    <xf numFmtId="0" fontId="1" fillId="2" borderId="9" xfId="0" applyFont="1" applyFill="1" applyBorder="1" applyAlignment="1">
      <alignment horizontal="left" vertical="top" wrapText="1" shrinkToFi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5" fillId="2" borderId="28" xfId="2" applyFont="1" applyFill="1" applyBorder="1" applyAlignment="1" applyProtection="1">
      <alignment horizontal="left" vertical="center"/>
      <protection locked="0"/>
    </xf>
    <xf numFmtId="0" fontId="15" fillId="2" borderId="27" xfId="2" applyFont="1" applyFill="1" applyBorder="1" applyAlignment="1" applyProtection="1">
      <alignment horizontal="left" vertical="center"/>
      <protection locked="0"/>
    </xf>
    <xf numFmtId="0" fontId="15" fillId="2" borderId="11" xfId="2" applyFont="1" applyFill="1" applyBorder="1" applyAlignment="1" applyProtection="1">
      <alignment horizontal="left" vertical="center"/>
      <protection locked="0"/>
    </xf>
    <xf numFmtId="0" fontId="1" fillId="0" borderId="19" xfId="0" applyFont="1" applyBorder="1" applyAlignment="1">
      <alignment horizontal="left" vertical="top" wrapText="1"/>
    </xf>
    <xf numFmtId="0" fontId="17" fillId="0" borderId="23" xfId="0" applyFont="1" applyBorder="1" applyAlignment="1">
      <alignment horizontal="left" vertical="top" wrapText="1"/>
    </xf>
    <xf numFmtId="0" fontId="17" fillId="0" borderId="19" xfId="0" applyFont="1" applyBorder="1" applyAlignment="1">
      <alignment horizontal="left" vertical="top"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1" fillId="2" borderId="0" xfId="0" applyFont="1" applyFill="1" applyAlignment="1">
      <alignment horizontal="left" wrapText="1"/>
    </xf>
    <xf numFmtId="0" fontId="1" fillId="2" borderId="20" xfId="0" applyFont="1" applyFill="1" applyBorder="1" applyAlignment="1">
      <alignment horizontal="left" wrapText="1"/>
    </xf>
    <xf numFmtId="0" fontId="1" fillId="2" borderId="25" xfId="0" applyFont="1" applyFill="1" applyBorder="1" applyAlignment="1">
      <alignment horizontal="left" vertical="top" wrapText="1"/>
    </xf>
    <xf numFmtId="0" fontId="1" fillId="2" borderId="0" xfId="0" applyFont="1" applyFill="1" applyAlignment="1">
      <alignment horizontal="left" vertical="top" wrapText="1"/>
    </xf>
    <xf numFmtId="0" fontId="1" fillId="2" borderId="20" xfId="0" applyFont="1" applyFill="1" applyBorder="1" applyAlignment="1">
      <alignment horizontal="left" vertical="top" wrapText="1"/>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25" xfId="0" applyFont="1" applyFill="1" applyBorder="1" applyAlignment="1">
      <alignment horizontal="left" vertical="top"/>
    </xf>
    <xf numFmtId="0" fontId="1" fillId="2" borderId="0" xfId="0" applyFont="1" applyFill="1" applyAlignment="1">
      <alignment horizontal="left" vertical="top"/>
    </xf>
    <xf numFmtId="0" fontId="1" fillId="2" borderId="20" xfId="0" applyFont="1" applyFill="1" applyBorder="1" applyAlignment="1">
      <alignment horizontal="left" vertical="top"/>
    </xf>
    <xf numFmtId="0" fontId="1" fillId="0" borderId="0" xfId="0" applyFont="1" applyAlignment="1">
      <alignment horizontal="left" vertical="top" wrapText="1"/>
    </xf>
    <xf numFmtId="0" fontId="1" fillId="2" borderId="0" xfId="0" applyFont="1" applyFill="1" applyAlignment="1">
      <alignment horizontal="left" vertical="center" wrapText="1"/>
    </xf>
    <xf numFmtId="0" fontId="0" fillId="0" borderId="4" xfId="0" applyBorder="1" applyAlignment="1">
      <alignment horizontal="center"/>
    </xf>
    <xf numFmtId="0" fontId="1" fillId="0" borderId="18" xfId="0" applyFont="1" applyBorder="1" applyAlignment="1">
      <alignment horizontal="left" vertical="top" wrapText="1"/>
    </xf>
    <xf numFmtId="0" fontId="1" fillId="0" borderId="0" xfId="0" applyFont="1" applyAlignment="1">
      <alignment horizontal="left" wrapText="1"/>
    </xf>
    <xf numFmtId="0" fontId="10" fillId="0" borderId="0" xfId="0" applyFont="1" applyAlignment="1">
      <alignment horizontal="left" vertical="top" wrapText="1"/>
    </xf>
    <xf numFmtId="0" fontId="22" fillId="0" borderId="0" xfId="0" applyFont="1" applyAlignment="1">
      <alignment horizontal="left" vertical="top" wrapText="1"/>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2" fillId="0" borderId="19" xfId="0" applyFont="1" applyBorder="1" applyAlignment="1">
      <alignment horizontal="left" vertical="top" wrapText="1"/>
    </xf>
    <xf numFmtId="0" fontId="2" fillId="0" borderId="0" xfId="0" applyFont="1" applyAlignment="1">
      <alignment horizontal="left" vertical="top" wrapText="1"/>
    </xf>
    <xf numFmtId="0" fontId="1" fillId="5" borderId="52" xfId="0" applyFont="1" applyFill="1" applyBorder="1" applyAlignment="1">
      <alignment horizontal="center" wrapText="1"/>
    </xf>
    <xf numFmtId="0" fontId="0" fillId="0" borderId="53" xfId="0" applyBorder="1" applyAlignment="1">
      <alignment horizont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xf>
    <xf numFmtId="0" fontId="1" fillId="0" borderId="29" xfId="0" applyFont="1" applyBorder="1" applyAlignment="1">
      <alignment wrapText="1"/>
    </xf>
    <xf numFmtId="0" fontId="0" fillId="0" borderId="51" xfId="0" applyBorder="1" applyAlignment="1">
      <alignment wrapText="1"/>
    </xf>
    <xf numFmtId="0" fontId="1" fillId="5" borderId="29" xfId="0" applyFont="1" applyFill="1" applyBorder="1" applyAlignment="1">
      <alignment horizontal="center" wrapText="1"/>
    </xf>
    <xf numFmtId="0" fontId="0" fillId="0" borderId="51" xfId="0" applyBorder="1" applyAlignment="1">
      <alignment horizontal="center" wrapText="1"/>
    </xf>
    <xf numFmtId="0" fontId="1" fillId="5" borderId="56" xfId="0" applyFont="1" applyFill="1" applyBorder="1" applyAlignment="1">
      <alignment horizontal="center" wrapText="1"/>
    </xf>
    <xf numFmtId="0" fontId="1" fillId="5" borderId="47" xfId="0" applyFont="1" applyFill="1" applyBorder="1" applyAlignment="1">
      <alignment horizontal="center" wrapText="1"/>
    </xf>
    <xf numFmtId="0" fontId="1" fillId="0" borderId="47" xfId="0" applyFont="1" applyBorder="1" applyAlignment="1">
      <alignment wrapText="1"/>
    </xf>
    <xf numFmtId="0" fontId="1" fillId="5" borderId="41" xfId="0" applyFont="1" applyFill="1" applyBorder="1" applyAlignment="1">
      <alignment horizontal="center" wrapText="1"/>
    </xf>
    <xf numFmtId="0" fontId="0" fillId="0" borderId="9" xfId="0" applyBorder="1" applyAlignment="1">
      <alignment horizontal="center" wrapText="1"/>
    </xf>
    <xf numFmtId="0" fontId="1" fillId="5" borderId="54" xfId="0" applyFont="1" applyFill="1" applyBorder="1" applyAlignment="1">
      <alignment horizontal="center" wrapText="1"/>
    </xf>
    <xf numFmtId="0" fontId="0" fillId="0" borderId="55" xfId="0" applyBorder="1" applyAlignment="1">
      <alignment horizont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0" xfId="0" applyAlignment="1">
      <alignment horizontal="left"/>
    </xf>
    <xf numFmtId="0" fontId="1" fillId="15" borderId="0" xfId="0" applyFont="1" applyFill="1" applyAlignment="1">
      <alignment horizontal="left"/>
    </xf>
    <xf numFmtId="0" fontId="1" fillId="12" borderId="0" xfId="0" applyFont="1" applyFill="1" applyAlignment="1">
      <alignment horizontal="left"/>
    </xf>
    <xf numFmtId="0" fontId="1" fillId="13" borderId="0" xfId="0" applyFont="1" applyFill="1" applyAlignment="1">
      <alignment horizontal="left"/>
    </xf>
    <xf numFmtId="0" fontId="1" fillId="14" borderId="0" xfId="0" applyFont="1" applyFill="1" applyAlignment="1">
      <alignment horizontal="left"/>
    </xf>
    <xf numFmtId="0" fontId="0" fillId="0" borderId="10" xfId="0"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0" fillId="0" borderId="18" xfId="0" applyBorder="1" applyAlignment="1">
      <alignment horizontal="center"/>
    </xf>
    <xf numFmtId="0" fontId="0" fillId="0" borderId="0" xfId="0" applyAlignment="1">
      <alignment horizontal="center"/>
    </xf>
  </cellXfs>
  <cellStyles count="3">
    <cellStyle name="Link" xfId="2" builtinId="8"/>
    <cellStyle name="Prozent" xfId="1" builtinId="5"/>
    <cellStyle name="Standard" xfId="0" builtinId="0"/>
  </cellStyles>
  <dxfs count="55">
    <dxf>
      <fill>
        <patternFill>
          <bgColor theme="7" tint="0.59996337778862885"/>
        </patternFill>
      </fill>
    </dxf>
    <dxf>
      <fill>
        <patternFill>
          <bgColor rgb="FF92D050"/>
        </patternFill>
      </fill>
    </dxf>
    <dxf>
      <fill>
        <patternFill>
          <bgColor theme="7" tint="0.59996337778862885"/>
        </patternFill>
      </fill>
    </dxf>
    <dxf>
      <fill>
        <patternFill>
          <bgColor rgb="FF92D050"/>
        </patternFill>
      </fill>
    </dxf>
    <dxf>
      <fill>
        <patternFill>
          <bgColor rgb="FFFFFF99"/>
        </patternFill>
      </fill>
    </dxf>
    <dxf>
      <font>
        <color theme="0" tint="-0.24994659260841701"/>
      </font>
    </dxf>
    <dxf>
      <fill>
        <patternFill>
          <bgColor theme="9" tint="0.39994506668294322"/>
        </patternFill>
      </fill>
    </dxf>
    <dxf>
      <fill>
        <patternFill>
          <bgColor rgb="FF00B0F0"/>
        </patternFill>
      </fill>
    </dxf>
    <dxf>
      <fill>
        <patternFill>
          <bgColor rgb="FF00B0F0"/>
        </patternFill>
      </fill>
    </dxf>
    <dxf>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5" tint="0.39994506668294322"/>
        </patternFill>
      </fill>
    </dxf>
    <dxf>
      <fill>
        <patternFill>
          <bgColor rgb="FF00B0F0"/>
        </patternFill>
      </fill>
    </dxf>
    <dxf>
      <fill>
        <patternFill>
          <bgColor theme="5" tint="0.39994506668294322"/>
        </patternFill>
      </fill>
    </dxf>
    <dxf>
      <fill>
        <patternFill>
          <bgColor theme="5" tint="0.39994506668294322"/>
        </patternFill>
      </fill>
    </dxf>
    <dxf>
      <fill>
        <patternFill>
          <bgColor rgb="FF00B0F0"/>
        </patternFill>
      </fill>
    </dxf>
    <dxf>
      <fill>
        <patternFill>
          <bgColor theme="0" tint="-0.24994659260841701"/>
        </patternFill>
      </fill>
    </dxf>
    <dxf>
      <fill>
        <patternFill>
          <bgColor theme="5" tint="0.39994506668294322"/>
        </patternFill>
      </fill>
    </dxf>
    <dxf>
      <fill>
        <patternFill>
          <bgColor rgb="FF00B0F0"/>
        </patternFill>
      </fill>
    </dxf>
    <dxf>
      <fill>
        <patternFill>
          <bgColor theme="5" tint="0.39994506668294322"/>
        </patternFill>
      </fill>
    </dxf>
    <dxf>
      <fill>
        <patternFill>
          <bgColor rgb="FF00B0F0"/>
        </patternFill>
      </fill>
    </dxf>
    <dxf>
      <fill>
        <patternFill patternType="solid">
          <bgColor theme="0" tint="-0.24994659260841701"/>
        </patternFill>
      </fill>
    </dxf>
    <dxf>
      <fill>
        <patternFill>
          <bgColor rgb="FF00B0F0"/>
        </patternFill>
      </fill>
    </dxf>
    <dxf>
      <fill>
        <patternFill>
          <bgColor theme="5" tint="0.39994506668294322"/>
        </patternFill>
      </fill>
    </dxf>
    <dxf>
      <fill>
        <patternFill>
          <bgColor rgb="FF00B0F0"/>
        </patternFill>
      </fill>
    </dxf>
    <dxf>
      <fill>
        <patternFill>
          <bgColor theme="5" tint="0.3999450666829432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gradientFill degree="135">
          <stop position="0">
            <color rgb="FF00A2B5"/>
          </stop>
          <stop position="0.5">
            <color rgb="FF00A2B5"/>
          </stop>
          <stop position="1">
            <color rgb="FF00A2B5"/>
          </stop>
        </gradientFill>
      </fill>
    </dxf>
    <dxf>
      <fill>
        <patternFill>
          <bgColor rgb="FF00B0F0"/>
        </patternFill>
      </fill>
    </dxf>
    <dxf>
      <fill>
        <patternFill patternType="solid">
          <fgColor auto="1"/>
          <bgColor rgb="FF00B0F0"/>
        </patternFill>
      </fill>
    </dxf>
    <dxf>
      <fill>
        <patternFill patternType="solid">
          <fgColor auto="1"/>
          <bgColor rgb="FF00B0F0"/>
        </patternFill>
      </fill>
    </dxf>
    <dxf>
      <fill>
        <patternFill patternType="solid">
          <fgColor auto="1"/>
          <bgColor rgb="FF00B0F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56</xdr:row>
      <xdr:rowOff>0</xdr:rowOff>
    </xdr:from>
    <xdr:to>
      <xdr:col>14</xdr:col>
      <xdr:colOff>677833</xdr:colOff>
      <xdr:row>60</xdr:row>
      <xdr:rowOff>36991</xdr:rowOff>
    </xdr:to>
    <xdr:pic>
      <xdr:nvPicPr>
        <xdr:cNvPr id="2" name="Grafik 1" descr="K:\08_projekte\_logo\03_dateien\Logo und Text\Logo_ClarCert_Text_300.tif">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20200" y="7688580"/>
          <a:ext cx="1470313" cy="76851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achgesellschaften/_dgp/04_zertkommission/180613/02_sitzung/_zap_kennzahlenbogen-I1%20(171201)_vorschl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Kennzahlenbogen"/>
    </sheetNames>
    <sheetDataSet>
      <sheetData sheetId="0"/>
      <sheetData sheetId="1">
        <row r="2">
          <cell r="M2" t="str">
            <v>Zertifizierung der Palliativstation</v>
          </cell>
        </row>
        <row r="3">
          <cell r="M3" t="str">
            <v>Anerkennung der Palliativstation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showGridLines="0" tabSelected="1" topLeftCell="A19" zoomScaleNormal="100" workbookViewId="0">
      <selection activeCell="C13" sqref="C13:N13"/>
    </sheetView>
  </sheetViews>
  <sheetFormatPr baseColWidth="10" defaultRowHeight="15" x14ac:dyDescent="0.25"/>
  <cols>
    <col min="1" max="2" width="3.7109375" customWidth="1"/>
    <col min="3" max="3" width="27.7109375" customWidth="1"/>
  </cols>
  <sheetData>
    <row r="1" spans="1:15" x14ac:dyDescent="0.25">
      <c r="A1" s="8" t="s">
        <v>5</v>
      </c>
      <c r="B1" s="8"/>
    </row>
    <row r="2" spans="1:15" ht="25.5" x14ac:dyDescent="0.35">
      <c r="A2" s="11" t="s">
        <v>25</v>
      </c>
      <c r="B2" s="11"/>
    </row>
    <row r="3" spans="1:15" ht="15.75" thickBot="1" x14ac:dyDescent="0.3"/>
    <row r="4" spans="1:15" ht="6" customHeight="1" x14ac:dyDescent="0.25">
      <c r="B4" s="1"/>
      <c r="C4" s="13"/>
      <c r="D4" s="13"/>
      <c r="E4" s="14"/>
      <c r="F4" s="14"/>
      <c r="G4" s="14"/>
      <c r="H4" s="14"/>
      <c r="I4" s="14"/>
      <c r="J4" s="14"/>
      <c r="K4" s="14"/>
      <c r="L4" s="14"/>
      <c r="M4" s="14"/>
      <c r="N4" s="14"/>
      <c r="O4" s="2"/>
    </row>
    <row r="5" spans="1:15" x14ac:dyDescent="0.25">
      <c r="B5" s="3"/>
      <c r="C5" s="15" t="s">
        <v>26</v>
      </c>
      <c r="E5" s="16"/>
      <c r="F5" s="17"/>
      <c r="G5" s="17"/>
      <c r="H5" s="17"/>
      <c r="I5" s="17"/>
      <c r="J5" s="17"/>
      <c r="K5" s="17"/>
      <c r="L5" s="17"/>
      <c r="M5" s="17"/>
      <c r="N5" s="17"/>
      <c r="O5" s="231"/>
    </row>
    <row r="6" spans="1:15" ht="24" customHeight="1" x14ac:dyDescent="0.25">
      <c r="B6" s="3"/>
      <c r="C6" s="229" t="s">
        <v>27</v>
      </c>
      <c r="D6" s="229"/>
      <c r="E6" s="229"/>
      <c r="F6" s="229"/>
      <c r="G6" s="229"/>
      <c r="H6" s="229"/>
      <c r="I6" s="229"/>
      <c r="J6" s="229"/>
      <c r="K6" s="229"/>
      <c r="L6" s="229"/>
      <c r="M6" s="229"/>
      <c r="N6" s="229"/>
      <c r="O6" s="231"/>
    </row>
    <row r="7" spans="1:15" ht="10.5" customHeight="1" thickBot="1" x14ac:dyDescent="0.3">
      <c r="B7" s="5"/>
      <c r="C7" s="32"/>
      <c r="D7" s="32"/>
      <c r="E7" s="32"/>
      <c r="F7" s="32"/>
      <c r="G7" s="32"/>
      <c r="H7" s="32"/>
      <c r="I7" s="32"/>
      <c r="J7" s="32"/>
      <c r="K7" s="32"/>
      <c r="L7" s="32"/>
      <c r="M7" s="32"/>
      <c r="N7" s="32"/>
      <c r="O7" s="18"/>
    </row>
    <row r="8" spans="1:15" ht="15.75" thickBot="1" x14ac:dyDescent="0.3"/>
    <row r="9" spans="1:15" ht="19.149999999999999" customHeight="1" x14ac:dyDescent="0.25">
      <c r="B9" s="1"/>
      <c r="C9" s="19" t="s">
        <v>28</v>
      </c>
      <c r="D9" s="13"/>
      <c r="E9" s="14"/>
      <c r="F9" s="14"/>
      <c r="G9" s="14"/>
      <c r="H9" s="14"/>
      <c r="I9" s="14"/>
      <c r="J9" s="14"/>
      <c r="K9" s="14"/>
      <c r="L9" s="14"/>
      <c r="M9" s="14"/>
      <c r="N9" s="14"/>
      <c r="O9" s="2"/>
    </row>
    <row r="10" spans="1:15" ht="10.15" customHeight="1" x14ac:dyDescent="0.25">
      <c r="A10" s="3"/>
      <c r="B10" s="3"/>
      <c r="C10" s="160"/>
      <c r="D10" s="160"/>
      <c r="E10" s="160"/>
      <c r="F10" s="160"/>
      <c r="G10" s="160"/>
      <c r="H10" s="160"/>
      <c r="I10" s="160"/>
      <c r="J10" s="160"/>
      <c r="K10" s="160"/>
      <c r="L10" s="160"/>
      <c r="M10" s="160"/>
      <c r="N10" s="160"/>
      <c r="O10" s="4"/>
    </row>
    <row r="11" spans="1:15" ht="31.5" customHeight="1" x14ac:dyDescent="0.25">
      <c r="A11" s="3"/>
      <c r="B11" s="3"/>
      <c r="C11" s="234" t="s">
        <v>165</v>
      </c>
      <c r="D11" s="234"/>
      <c r="E11" s="234"/>
      <c r="F11" s="234"/>
      <c r="G11" s="234"/>
      <c r="H11" s="234"/>
      <c r="I11" s="234"/>
      <c r="J11" s="234"/>
      <c r="K11" s="234"/>
      <c r="L11" s="234"/>
      <c r="M11" s="234"/>
      <c r="N11" s="234"/>
      <c r="O11" s="4"/>
    </row>
    <row r="12" spans="1:15" ht="31.5" customHeight="1" x14ac:dyDescent="0.25">
      <c r="A12" s="3"/>
      <c r="B12" s="3"/>
      <c r="C12" s="235" t="s">
        <v>163</v>
      </c>
      <c r="D12" s="234"/>
      <c r="E12" s="234"/>
      <c r="F12" s="234"/>
      <c r="G12" s="234"/>
      <c r="H12" s="234"/>
      <c r="I12" s="234"/>
      <c r="J12" s="234"/>
      <c r="K12" s="234"/>
      <c r="L12" s="234"/>
      <c r="M12" s="234"/>
      <c r="N12" s="234"/>
      <c r="O12" s="4"/>
    </row>
    <row r="13" spans="1:15" ht="28.15" customHeight="1" x14ac:dyDescent="0.25">
      <c r="A13" s="3"/>
      <c r="B13" s="3"/>
      <c r="C13" s="233" t="s">
        <v>40</v>
      </c>
      <c r="D13" s="233"/>
      <c r="E13" s="233"/>
      <c r="F13" s="233"/>
      <c r="G13" s="233"/>
      <c r="H13" s="233"/>
      <c r="I13" s="233"/>
      <c r="J13" s="233"/>
      <c r="K13" s="233"/>
      <c r="L13" s="233"/>
      <c r="M13" s="233"/>
      <c r="N13" s="233"/>
      <c r="O13" s="4"/>
    </row>
    <row r="14" spans="1:15" ht="19.899999999999999" customHeight="1" x14ac:dyDescent="0.25">
      <c r="A14" s="3"/>
      <c r="B14" s="3"/>
      <c r="C14" s="8" t="s">
        <v>29</v>
      </c>
      <c r="D14" s="119"/>
      <c r="E14" s="119"/>
      <c r="F14" s="119"/>
      <c r="G14" s="119"/>
      <c r="H14" s="119"/>
      <c r="I14" s="119"/>
      <c r="J14" s="119"/>
      <c r="K14" s="119"/>
      <c r="L14" s="119"/>
      <c r="M14" s="119"/>
      <c r="N14" s="119"/>
      <c r="O14" s="4"/>
    </row>
    <row r="15" spans="1:15" ht="13.9" customHeight="1" x14ac:dyDescent="0.25">
      <c r="A15" s="3"/>
      <c r="B15" s="3"/>
      <c r="C15" s="33"/>
      <c r="D15" s="232" t="s">
        <v>83</v>
      </c>
      <c r="E15" s="232"/>
      <c r="F15" s="232"/>
      <c r="G15" s="232"/>
      <c r="H15" s="232"/>
      <c r="I15" s="232"/>
      <c r="J15" s="232"/>
      <c r="K15" s="232"/>
      <c r="L15" s="232"/>
      <c r="M15" s="232"/>
      <c r="N15" s="232"/>
      <c r="O15" s="4"/>
    </row>
    <row r="16" spans="1:15" x14ac:dyDescent="0.25">
      <c r="A16" s="3"/>
      <c r="B16" s="3"/>
      <c r="D16" s="20"/>
      <c r="E16" s="21"/>
      <c r="F16" s="22"/>
      <c r="G16" s="22"/>
      <c r="H16" s="22"/>
      <c r="I16" s="22"/>
      <c r="J16" s="22"/>
      <c r="K16" s="22"/>
      <c r="L16" s="22"/>
      <c r="M16" s="22"/>
      <c r="N16" s="23"/>
      <c r="O16" s="4"/>
    </row>
    <row r="17" spans="1:15" x14ac:dyDescent="0.25">
      <c r="A17" s="3"/>
      <c r="B17" s="3"/>
      <c r="D17" s="24"/>
      <c r="E17" s="29"/>
      <c r="F17" s="187" t="s">
        <v>30</v>
      </c>
      <c r="G17" s="230"/>
      <c r="H17" s="230"/>
      <c r="I17" s="230"/>
      <c r="J17" s="230"/>
      <c r="K17" s="230"/>
      <c r="L17" s="230"/>
      <c r="M17" s="230"/>
      <c r="N17" s="189"/>
      <c r="O17" s="4"/>
    </row>
    <row r="18" spans="1:15" x14ac:dyDescent="0.25">
      <c r="A18" s="3"/>
      <c r="B18" s="3"/>
      <c r="D18" s="24"/>
      <c r="E18" s="30"/>
      <c r="F18" s="187" t="s">
        <v>59</v>
      </c>
      <c r="G18" s="230"/>
      <c r="H18" s="230"/>
      <c r="I18" s="230"/>
      <c r="J18" s="230"/>
      <c r="K18" s="230"/>
      <c r="L18" s="230"/>
      <c r="M18" s="230"/>
      <c r="N18" s="189"/>
      <c r="O18" s="4"/>
    </row>
    <row r="19" spans="1:15" x14ac:dyDescent="0.25">
      <c r="A19" s="3"/>
      <c r="B19" s="3"/>
      <c r="D19" s="24"/>
      <c r="E19" s="31"/>
      <c r="F19" s="187" t="s">
        <v>78</v>
      </c>
      <c r="G19" s="230"/>
      <c r="H19" s="230"/>
      <c r="I19" s="230"/>
      <c r="J19" s="230"/>
      <c r="K19" s="230"/>
      <c r="L19" s="230"/>
      <c r="M19" s="230"/>
      <c r="N19" s="189"/>
      <c r="O19" s="4"/>
    </row>
    <row r="20" spans="1:15" x14ac:dyDescent="0.25">
      <c r="A20" s="3"/>
      <c r="B20" s="3"/>
      <c r="D20" s="25"/>
      <c r="E20" s="26"/>
      <c r="F20" s="27"/>
      <c r="G20" s="27"/>
      <c r="H20" s="27"/>
      <c r="I20" s="27"/>
      <c r="J20" s="27"/>
      <c r="K20" s="27"/>
      <c r="L20" s="27"/>
      <c r="M20" s="27"/>
      <c r="N20" s="28"/>
      <c r="O20" s="4"/>
    </row>
    <row r="21" spans="1:15" x14ac:dyDescent="0.25">
      <c r="A21" s="3"/>
      <c r="B21" s="3"/>
      <c r="C21" s="229"/>
      <c r="D21" s="229"/>
      <c r="E21" s="229"/>
      <c r="F21" s="229"/>
      <c r="G21" s="229"/>
      <c r="H21" s="229"/>
      <c r="I21" s="229"/>
      <c r="J21" s="229"/>
      <c r="K21" s="229"/>
      <c r="L21" s="229"/>
      <c r="M21" s="229"/>
      <c r="N21" s="229"/>
      <c r="O21" s="4"/>
    </row>
    <row r="22" spans="1:15" x14ac:dyDescent="0.25">
      <c r="A22" s="3"/>
      <c r="B22" s="3"/>
      <c r="D22" s="8" t="s">
        <v>136</v>
      </c>
      <c r="E22" s="123"/>
      <c r="F22" s="123"/>
      <c r="G22" s="123"/>
      <c r="H22" s="123"/>
      <c r="I22" s="117"/>
      <c r="J22" s="117"/>
      <c r="K22" s="117"/>
      <c r="L22" s="117"/>
      <c r="M22" s="117"/>
      <c r="N22" s="117"/>
      <c r="O22" s="4"/>
    </row>
    <row r="23" spans="1:15" x14ac:dyDescent="0.25">
      <c r="A23" s="3"/>
      <c r="B23" s="3"/>
      <c r="D23" s="20"/>
      <c r="E23" s="21"/>
      <c r="F23" s="22"/>
      <c r="G23" s="22"/>
      <c r="H23" s="22"/>
      <c r="I23" s="22"/>
      <c r="J23" s="22"/>
      <c r="K23" s="22"/>
      <c r="L23" s="22"/>
      <c r="M23" s="22"/>
      <c r="N23" s="23"/>
      <c r="O23" s="4"/>
    </row>
    <row r="24" spans="1:15" x14ac:dyDescent="0.25">
      <c r="A24" s="3"/>
      <c r="B24" s="3"/>
      <c r="D24" s="24"/>
      <c r="E24" s="35"/>
      <c r="F24" s="216" t="s">
        <v>38</v>
      </c>
      <c r="G24" s="216"/>
      <c r="H24" s="216"/>
      <c r="I24" s="216"/>
      <c r="J24" s="216"/>
      <c r="K24" s="216"/>
      <c r="L24" s="216"/>
      <c r="M24" s="216"/>
      <c r="N24" s="217"/>
      <c r="O24" s="4"/>
    </row>
    <row r="25" spans="1:15" ht="27.75" customHeight="1" x14ac:dyDescent="0.25">
      <c r="A25" s="3"/>
      <c r="B25" s="3"/>
      <c r="D25" s="24"/>
      <c r="E25" s="42"/>
      <c r="F25" s="218" t="s">
        <v>127</v>
      </c>
      <c r="G25" s="219"/>
      <c r="H25" s="219"/>
      <c r="I25" s="219"/>
      <c r="J25" s="219"/>
      <c r="K25" s="219"/>
      <c r="L25" s="219"/>
      <c r="M25" s="219"/>
      <c r="N25" s="220"/>
      <c r="O25" s="4"/>
    </row>
    <row r="26" spans="1:15" x14ac:dyDescent="0.25">
      <c r="A26" s="3"/>
      <c r="B26" s="3"/>
      <c r="D26" s="24"/>
      <c r="E26" s="43"/>
      <c r="F26" s="218" t="s">
        <v>146</v>
      </c>
      <c r="G26" s="219"/>
      <c r="H26" s="219"/>
      <c r="I26" s="219"/>
      <c r="J26" s="219"/>
      <c r="K26" s="219"/>
      <c r="L26" s="219"/>
      <c r="M26" s="219"/>
      <c r="N26" s="220"/>
      <c r="O26" s="4"/>
    </row>
    <row r="27" spans="1:15" ht="30" customHeight="1" x14ac:dyDescent="0.25">
      <c r="A27" s="3"/>
      <c r="B27" s="3"/>
      <c r="D27" s="24"/>
      <c r="E27" s="44"/>
      <c r="F27" s="218" t="s">
        <v>127</v>
      </c>
      <c r="G27" s="219"/>
      <c r="H27" s="219"/>
      <c r="I27" s="219"/>
      <c r="J27" s="219"/>
      <c r="K27" s="219"/>
      <c r="L27" s="219"/>
      <c r="M27" s="219"/>
      <c r="N27" s="220"/>
      <c r="O27" s="4"/>
    </row>
    <row r="28" spans="1:15" x14ac:dyDescent="0.25">
      <c r="A28" s="3"/>
      <c r="B28" s="3"/>
      <c r="D28" s="25"/>
      <c r="E28" s="36"/>
      <c r="F28" s="37"/>
      <c r="G28" s="37"/>
      <c r="H28" s="37"/>
      <c r="I28" s="37"/>
      <c r="J28" s="37"/>
      <c r="K28" s="37"/>
      <c r="L28" s="37"/>
      <c r="M28" s="37"/>
      <c r="N28" s="38"/>
      <c r="O28" s="4"/>
    </row>
    <row r="29" spans="1:15" x14ac:dyDescent="0.25">
      <c r="A29" s="3"/>
      <c r="B29" s="3"/>
      <c r="F29" s="33"/>
      <c r="G29" s="33"/>
      <c r="H29" s="33"/>
      <c r="I29" s="33"/>
      <c r="J29" s="33"/>
      <c r="K29" s="33"/>
      <c r="L29" s="33"/>
      <c r="M29" s="33"/>
      <c r="N29" s="33"/>
      <c r="O29" s="4"/>
    </row>
    <row r="30" spans="1:15" x14ac:dyDescent="0.25">
      <c r="A30" s="3"/>
      <c r="B30" s="3"/>
      <c r="D30" s="8" t="s">
        <v>88</v>
      </c>
      <c r="E30" s="123"/>
      <c r="F30" s="123"/>
      <c r="G30" s="123"/>
      <c r="H30" s="123"/>
      <c r="I30" s="117"/>
      <c r="J30" s="117"/>
      <c r="K30" s="117"/>
      <c r="L30" s="117"/>
      <c r="M30" s="117"/>
      <c r="N30" s="117"/>
      <c r="O30" s="4"/>
    </row>
    <row r="31" spans="1:15" x14ac:dyDescent="0.25">
      <c r="A31" s="3"/>
      <c r="B31" s="3"/>
      <c r="D31" s="20"/>
      <c r="E31" s="21"/>
      <c r="F31" s="22"/>
      <c r="G31" s="22"/>
      <c r="H31" s="22"/>
      <c r="I31" s="22"/>
      <c r="J31" s="22"/>
      <c r="K31" s="22"/>
      <c r="L31" s="22"/>
      <c r="M31" s="22"/>
      <c r="N31" s="23"/>
      <c r="O31" s="4"/>
    </row>
    <row r="32" spans="1:15" x14ac:dyDescent="0.25">
      <c r="A32" s="3"/>
      <c r="B32" s="3"/>
      <c r="D32" s="24"/>
      <c r="E32" s="128"/>
      <c r="F32" s="216" t="s">
        <v>89</v>
      </c>
      <c r="G32" s="216"/>
      <c r="H32" s="216"/>
      <c r="I32" s="216"/>
      <c r="J32" s="216"/>
      <c r="K32" s="216"/>
      <c r="L32" s="216"/>
      <c r="M32" s="216"/>
      <c r="N32" s="217"/>
      <c r="O32" s="4"/>
    </row>
    <row r="33" spans="1:15" x14ac:dyDescent="0.25">
      <c r="A33" s="3"/>
      <c r="B33" s="3"/>
      <c r="D33" s="24"/>
      <c r="E33" s="129"/>
      <c r="F33" s="218" t="s">
        <v>90</v>
      </c>
      <c r="G33" s="219"/>
      <c r="H33" s="219"/>
      <c r="I33" s="219"/>
      <c r="J33" s="219"/>
      <c r="K33" s="219"/>
      <c r="L33" s="219"/>
      <c r="M33" s="219"/>
      <c r="N33" s="220"/>
      <c r="O33" s="4"/>
    </row>
    <row r="34" spans="1:15" x14ac:dyDescent="0.25">
      <c r="A34" s="3"/>
      <c r="B34" s="3"/>
      <c r="D34" s="24"/>
      <c r="E34" s="130"/>
      <c r="F34" s="226" t="s">
        <v>91</v>
      </c>
      <c r="G34" s="227"/>
      <c r="H34" s="227"/>
      <c r="I34" s="227"/>
      <c r="J34" s="227"/>
      <c r="K34" s="227"/>
      <c r="L34" s="227"/>
      <c r="M34" s="227"/>
      <c r="N34" s="228"/>
      <c r="O34" s="4"/>
    </row>
    <row r="35" spans="1:15" x14ac:dyDescent="0.25">
      <c r="A35" s="3"/>
      <c r="B35" s="3"/>
      <c r="D35" s="25"/>
      <c r="E35" s="36"/>
      <c r="F35" s="37"/>
      <c r="G35" s="37"/>
      <c r="H35" s="37"/>
      <c r="I35" s="37"/>
      <c r="J35" s="37"/>
      <c r="K35" s="37"/>
      <c r="L35" s="37"/>
      <c r="M35" s="37"/>
      <c r="N35" s="38"/>
      <c r="O35" s="4"/>
    </row>
    <row r="36" spans="1:15" ht="4.1500000000000004" customHeight="1" x14ac:dyDescent="0.25">
      <c r="A36" s="3"/>
      <c r="B36" s="3"/>
      <c r="F36" s="118"/>
      <c r="G36" s="118"/>
      <c r="H36" s="118"/>
      <c r="I36" s="118"/>
      <c r="J36" s="118"/>
      <c r="K36" s="118"/>
      <c r="L36" s="118"/>
      <c r="M36" s="118"/>
      <c r="N36" s="118"/>
      <c r="O36" s="4"/>
    </row>
    <row r="37" spans="1:15" x14ac:dyDescent="0.25">
      <c r="A37" s="3"/>
      <c r="B37" s="3"/>
      <c r="F37" s="118"/>
      <c r="G37" s="118"/>
      <c r="H37" s="118"/>
      <c r="I37" s="118"/>
      <c r="J37" s="118"/>
      <c r="K37" s="118"/>
      <c r="L37" s="118"/>
      <c r="M37" s="118"/>
      <c r="N37" s="118"/>
      <c r="O37" s="4"/>
    </row>
    <row r="38" spans="1:15" x14ac:dyDescent="0.25">
      <c r="A38" s="3"/>
      <c r="B38" s="3"/>
      <c r="C38" s="120" t="s">
        <v>79</v>
      </c>
      <c r="D38" s="221" t="s">
        <v>80</v>
      </c>
      <c r="E38" s="222"/>
      <c r="F38" s="222"/>
      <c r="G38" s="223"/>
      <c r="H38" s="221" t="s">
        <v>81</v>
      </c>
      <c r="I38" s="222"/>
      <c r="J38" s="222"/>
      <c r="K38" s="222"/>
      <c r="L38" s="222"/>
      <c r="M38" s="222"/>
      <c r="N38" s="223"/>
      <c r="O38" s="4"/>
    </row>
    <row r="39" spans="1:15" ht="29.25" customHeight="1" x14ac:dyDescent="0.25">
      <c r="A39" s="3"/>
      <c r="B39" s="3"/>
      <c r="C39" s="121" t="s">
        <v>60</v>
      </c>
      <c r="D39" s="224" t="s">
        <v>82</v>
      </c>
      <c r="E39" s="225"/>
      <c r="F39" s="225"/>
      <c r="G39" s="225"/>
      <c r="H39" s="205" t="s">
        <v>94</v>
      </c>
      <c r="I39" s="206"/>
      <c r="J39" s="206"/>
      <c r="K39" s="206"/>
      <c r="L39" s="206"/>
      <c r="M39" s="206"/>
      <c r="N39" s="207"/>
      <c r="O39" s="4"/>
    </row>
    <row r="40" spans="1:15" ht="36.75" customHeight="1" x14ac:dyDescent="0.25">
      <c r="A40" s="3"/>
      <c r="B40" s="3"/>
      <c r="C40" s="208" t="s">
        <v>83</v>
      </c>
      <c r="D40" s="184" t="s">
        <v>128</v>
      </c>
      <c r="E40" s="185"/>
      <c r="F40" s="185"/>
      <c r="G40" s="186"/>
      <c r="H40" s="196" t="s">
        <v>139</v>
      </c>
      <c r="I40" s="197"/>
      <c r="J40" s="197"/>
      <c r="K40" s="197"/>
      <c r="L40" s="197"/>
      <c r="M40" s="197"/>
      <c r="N40" s="198"/>
      <c r="O40" s="4"/>
    </row>
    <row r="41" spans="1:15" ht="51" customHeight="1" x14ac:dyDescent="0.25">
      <c r="A41" s="3"/>
      <c r="B41" s="3"/>
      <c r="C41" s="209"/>
      <c r="D41" s="187"/>
      <c r="E41" s="188"/>
      <c r="F41" s="188"/>
      <c r="G41" s="189"/>
      <c r="H41" s="196" t="s">
        <v>155</v>
      </c>
      <c r="I41" s="197"/>
      <c r="J41" s="197"/>
      <c r="K41" s="197"/>
      <c r="L41" s="197"/>
      <c r="M41" s="197"/>
      <c r="N41" s="198"/>
      <c r="O41" s="4"/>
    </row>
    <row r="42" spans="1:15" ht="25.5" customHeight="1" x14ac:dyDescent="0.25">
      <c r="A42" s="3"/>
      <c r="B42" s="3"/>
      <c r="C42" s="209"/>
      <c r="D42" s="187"/>
      <c r="E42" s="188"/>
      <c r="F42" s="188"/>
      <c r="G42" s="189"/>
      <c r="H42" s="196" t="s">
        <v>141</v>
      </c>
      <c r="I42" s="197"/>
      <c r="J42" s="197"/>
      <c r="K42" s="197"/>
      <c r="L42" s="197"/>
      <c r="M42" s="197"/>
      <c r="N42" s="198"/>
      <c r="O42" s="4"/>
    </row>
    <row r="43" spans="1:15" ht="33.75" customHeight="1" x14ac:dyDescent="0.25">
      <c r="A43" s="3"/>
      <c r="B43" s="3"/>
      <c r="C43" s="209"/>
      <c r="D43" s="187"/>
      <c r="E43" s="188"/>
      <c r="F43" s="188"/>
      <c r="G43" s="189"/>
      <c r="H43" s="196" t="s">
        <v>156</v>
      </c>
      <c r="I43" s="197"/>
      <c r="J43" s="197"/>
      <c r="K43" s="197"/>
      <c r="L43" s="197"/>
      <c r="M43" s="197"/>
      <c r="N43" s="198"/>
      <c r="O43" s="4"/>
    </row>
    <row r="44" spans="1:15" ht="23.25" customHeight="1" x14ac:dyDescent="0.25">
      <c r="A44" s="3"/>
      <c r="B44" s="3"/>
      <c r="C44" s="209"/>
      <c r="D44" s="187"/>
      <c r="E44" s="188"/>
      <c r="F44" s="188"/>
      <c r="G44" s="189"/>
      <c r="H44" s="196" t="s">
        <v>157</v>
      </c>
      <c r="I44" s="197"/>
      <c r="J44" s="197"/>
      <c r="K44" s="197"/>
      <c r="L44" s="197"/>
      <c r="M44" s="197"/>
      <c r="N44" s="198"/>
      <c r="O44" s="4"/>
    </row>
    <row r="45" spans="1:15" ht="33.75" customHeight="1" x14ac:dyDescent="0.25">
      <c r="A45" s="3"/>
      <c r="B45" s="3"/>
      <c r="C45" s="209"/>
      <c r="D45" s="190"/>
      <c r="E45" s="191"/>
      <c r="F45" s="191"/>
      <c r="G45" s="192"/>
      <c r="H45" s="199" t="s">
        <v>158</v>
      </c>
      <c r="I45" s="200"/>
      <c r="J45" s="200"/>
      <c r="K45" s="200"/>
      <c r="L45" s="200"/>
      <c r="M45" s="200"/>
      <c r="N45" s="201"/>
      <c r="O45" s="4"/>
    </row>
    <row r="46" spans="1:15" ht="30" customHeight="1" x14ac:dyDescent="0.25">
      <c r="A46" s="3"/>
      <c r="B46" s="3"/>
      <c r="C46" s="210"/>
      <c r="D46" s="205" t="s">
        <v>144</v>
      </c>
      <c r="E46" s="206"/>
      <c r="F46" s="206"/>
      <c r="G46" s="207"/>
      <c r="H46" s="202" t="s">
        <v>147</v>
      </c>
      <c r="I46" s="203"/>
      <c r="J46" s="203"/>
      <c r="K46" s="203"/>
      <c r="L46" s="203"/>
      <c r="M46" s="203"/>
      <c r="N46" s="204"/>
      <c r="O46" s="4"/>
    </row>
    <row r="47" spans="1:15" ht="33.75" customHeight="1" x14ac:dyDescent="0.25">
      <c r="A47" s="3"/>
      <c r="B47" s="3"/>
      <c r="C47" s="193" t="s">
        <v>84</v>
      </c>
      <c r="D47" s="184" t="s">
        <v>86</v>
      </c>
      <c r="E47" s="185"/>
      <c r="F47" s="185"/>
      <c r="G47" s="186"/>
      <c r="H47" s="184" t="s">
        <v>161</v>
      </c>
      <c r="I47" s="185"/>
      <c r="J47" s="185"/>
      <c r="K47" s="185"/>
      <c r="L47" s="185"/>
      <c r="M47" s="185"/>
      <c r="N47" s="186"/>
      <c r="O47" s="4"/>
    </row>
    <row r="48" spans="1:15" ht="29.25" customHeight="1" x14ac:dyDescent="0.25">
      <c r="A48" s="3"/>
      <c r="B48" s="3"/>
      <c r="C48" s="194"/>
      <c r="D48" s="187"/>
      <c r="E48" s="188"/>
      <c r="F48" s="188"/>
      <c r="G48" s="189"/>
      <c r="H48" s="187" t="s">
        <v>159</v>
      </c>
      <c r="I48" s="214"/>
      <c r="J48" s="214"/>
      <c r="K48" s="214"/>
      <c r="L48" s="214"/>
      <c r="M48" s="214"/>
      <c r="N48" s="215"/>
      <c r="O48" s="4"/>
    </row>
    <row r="49" spans="1:15" ht="29.25" customHeight="1" x14ac:dyDescent="0.25">
      <c r="A49" s="3"/>
      <c r="B49" s="3"/>
      <c r="C49" s="195"/>
      <c r="D49" s="190"/>
      <c r="E49" s="191"/>
      <c r="F49" s="191"/>
      <c r="G49" s="192"/>
      <c r="H49" s="190" t="s">
        <v>160</v>
      </c>
      <c r="I49" s="191"/>
      <c r="J49" s="191"/>
      <c r="K49" s="191"/>
      <c r="L49" s="191"/>
      <c r="M49" s="191"/>
      <c r="N49" s="192"/>
      <c r="O49" s="4"/>
    </row>
    <row r="50" spans="1:15" ht="53.25" customHeight="1" x14ac:dyDescent="0.25">
      <c r="A50" s="3"/>
      <c r="B50" s="3"/>
      <c r="C50" s="122" t="s">
        <v>85</v>
      </c>
      <c r="D50" s="205" t="s">
        <v>87</v>
      </c>
      <c r="E50" s="206"/>
      <c r="F50" s="206"/>
      <c r="G50" s="206"/>
      <c r="H50" s="205" t="s">
        <v>162</v>
      </c>
      <c r="I50" s="206"/>
      <c r="J50" s="206"/>
      <c r="K50" s="206"/>
      <c r="L50" s="206"/>
      <c r="M50" s="206"/>
      <c r="N50" s="207"/>
      <c r="O50" s="4"/>
    </row>
    <row r="51" spans="1:15" ht="15" customHeight="1" x14ac:dyDescent="0.25">
      <c r="A51" s="3"/>
      <c r="B51" s="3"/>
      <c r="C51" s="212" t="s">
        <v>95</v>
      </c>
      <c r="D51" s="212"/>
      <c r="E51" s="212"/>
      <c r="F51" s="212"/>
      <c r="G51" s="212"/>
      <c r="H51" s="212"/>
      <c r="I51" s="212"/>
      <c r="J51" s="212"/>
      <c r="K51" s="212"/>
      <c r="L51" s="212"/>
      <c r="M51" s="212"/>
      <c r="N51" s="212"/>
      <c r="O51" s="4"/>
    </row>
    <row r="52" spans="1:15" ht="21.75" customHeight="1" thickBot="1" x14ac:dyDescent="0.3">
      <c r="B52" s="5"/>
      <c r="C52" s="213"/>
      <c r="D52" s="213"/>
      <c r="E52" s="213"/>
      <c r="F52" s="213"/>
      <c r="G52" s="213"/>
      <c r="H52" s="213"/>
      <c r="I52" s="213"/>
      <c r="J52" s="213"/>
      <c r="K52" s="213"/>
      <c r="L52" s="213"/>
      <c r="M52" s="213"/>
      <c r="N52" s="213"/>
      <c r="O52" s="6"/>
    </row>
    <row r="53" spans="1:15" ht="15.6" customHeight="1" thickBot="1" x14ac:dyDescent="0.3"/>
    <row r="54" spans="1:15" ht="19.899999999999999" customHeight="1" x14ac:dyDescent="0.25">
      <c r="B54" s="1"/>
      <c r="C54" s="19" t="s">
        <v>39</v>
      </c>
      <c r="D54" s="13"/>
      <c r="E54" s="39"/>
      <c r="F54" s="39"/>
      <c r="G54" s="39"/>
      <c r="H54" s="39"/>
      <c r="I54" s="39"/>
      <c r="J54" s="39"/>
      <c r="K54" s="39"/>
      <c r="L54" s="39"/>
      <c r="M54" s="39"/>
      <c r="N54" s="39"/>
      <c r="O54" s="40"/>
    </row>
    <row r="55" spans="1:15" ht="34.9" customHeight="1" thickBot="1" x14ac:dyDescent="0.3">
      <c r="B55" s="5"/>
      <c r="C55" s="211" t="s">
        <v>93</v>
      </c>
      <c r="D55" s="211"/>
      <c r="E55" s="211"/>
      <c r="F55" s="211"/>
      <c r="G55" s="211"/>
      <c r="H55" s="211"/>
      <c r="I55" s="211"/>
      <c r="J55" s="211"/>
      <c r="K55" s="211"/>
      <c r="L55" s="211"/>
      <c r="M55" s="211"/>
      <c r="N55" s="211"/>
      <c r="O55" s="41"/>
    </row>
    <row r="56" spans="1:15" ht="9" customHeight="1" x14ac:dyDescent="0.25">
      <c r="D56" s="33"/>
      <c r="E56" s="33"/>
      <c r="F56" s="33"/>
      <c r="G56" s="33"/>
      <c r="H56" s="33"/>
      <c r="I56" s="33"/>
      <c r="J56" s="33"/>
      <c r="K56" s="33"/>
      <c r="L56" s="33"/>
      <c r="M56" s="33"/>
      <c r="N56" s="33"/>
      <c r="O56" s="33"/>
    </row>
    <row r="57" spans="1:15" x14ac:dyDescent="0.25">
      <c r="B57" s="15" t="s">
        <v>57</v>
      </c>
      <c r="C57" s="15"/>
      <c r="D57" s="15"/>
      <c r="E57" s="15"/>
      <c r="F57" s="15"/>
      <c r="G57" s="15"/>
      <c r="H57" s="15"/>
    </row>
    <row r="58" spans="1:15" x14ac:dyDescent="0.25">
      <c r="B58" s="15" t="s">
        <v>58</v>
      </c>
      <c r="C58" s="63"/>
      <c r="D58" s="146" t="s">
        <v>164</v>
      </c>
      <c r="E58" s="15"/>
      <c r="F58" s="15"/>
      <c r="G58" s="15"/>
      <c r="H58" s="15"/>
    </row>
  </sheetData>
  <sheetProtection algorithmName="SHA-512" hashValue="Yv7dUjuZY+v6b6a1JIalw5DF1Fxs1dy8wYQDAMEHgJywwMD6Cgmh/dWSmBzHjkYvs1/7PNaYYDgJxqpaD+UTMQ==" saltValue="+Fp8JcknTG3fx6ZECb7Q4g==" spinCount="100000" sheet="1" objects="1" scenarios="1"/>
  <mergeCells count="40">
    <mergeCell ref="C21:N21"/>
    <mergeCell ref="F18:N18"/>
    <mergeCell ref="F19:N19"/>
    <mergeCell ref="O5:O6"/>
    <mergeCell ref="C6:N6"/>
    <mergeCell ref="F17:N17"/>
    <mergeCell ref="D15:N15"/>
    <mergeCell ref="C13:N13"/>
    <mergeCell ref="C11:N11"/>
    <mergeCell ref="C12:N12"/>
    <mergeCell ref="F24:N24"/>
    <mergeCell ref="F25:N25"/>
    <mergeCell ref="F26:N26"/>
    <mergeCell ref="F27:N27"/>
    <mergeCell ref="H39:N39"/>
    <mergeCell ref="D38:G38"/>
    <mergeCell ref="D39:G39"/>
    <mergeCell ref="F32:N32"/>
    <mergeCell ref="F33:N33"/>
    <mergeCell ref="F34:N34"/>
    <mergeCell ref="H38:N38"/>
    <mergeCell ref="C55:N55"/>
    <mergeCell ref="C51:N52"/>
    <mergeCell ref="H48:N48"/>
    <mergeCell ref="D50:G50"/>
    <mergeCell ref="H50:N50"/>
    <mergeCell ref="D40:G45"/>
    <mergeCell ref="D47:G49"/>
    <mergeCell ref="C47:C49"/>
    <mergeCell ref="H49:N49"/>
    <mergeCell ref="H40:N40"/>
    <mergeCell ref="H47:N47"/>
    <mergeCell ref="H41:N41"/>
    <mergeCell ref="H42:N42"/>
    <mergeCell ref="H43:N43"/>
    <mergeCell ref="H44:N44"/>
    <mergeCell ref="H45:N45"/>
    <mergeCell ref="H46:N46"/>
    <mergeCell ref="D46:G46"/>
    <mergeCell ref="C40:C46"/>
  </mergeCells>
  <hyperlinks>
    <hyperlink ref="C39" location="'Allgemeine Angaben'!M4" display="Allgemeine Angaben" xr:uid="{00000000-0004-0000-0000-000000000000}"/>
    <hyperlink ref="C40" location="'Erfassung Schulungstunden'!M4" display="Erfassung Schulungsstunden" xr:uid="{00000000-0004-0000-0000-000001000000}"/>
    <hyperlink ref="C50" location="Auswertung!M4" display="Auswertung" xr:uid="{00000000-0004-0000-0000-000002000000}"/>
    <hyperlink ref="C47" location="'Auswertung pro MA'!M4" display="Auswertung pro MA" xr:uid="{00000000-0004-0000-0000-000003000000}"/>
  </hyperlinks>
  <pageMargins left="0.7" right="0.7" top="0.78740157499999996" bottom="0.7874015749999999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showGridLines="0" zoomScaleNormal="100" zoomScaleSheetLayoutView="100" workbookViewId="0">
      <selection activeCell="C13" sqref="C13"/>
    </sheetView>
  </sheetViews>
  <sheetFormatPr baseColWidth="10" defaultColWidth="11.5703125" defaultRowHeight="15" x14ac:dyDescent="0.25"/>
  <cols>
    <col min="1" max="1" width="63.140625" customWidth="1"/>
    <col min="2" max="2" width="17.5703125" customWidth="1"/>
  </cols>
  <sheetData>
    <row r="1" spans="1:6" x14ac:dyDescent="0.25">
      <c r="A1" s="8" t="s">
        <v>5</v>
      </c>
      <c r="B1" s="7"/>
      <c r="C1" s="7"/>
      <c r="D1" s="7"/>
      <c r="E1" s="7"/>
    </row>
    <row r="2" spans="1:6" ht="25.5" x14ac:dyDescent="0.35">
      <c r="A2" s="11" t="s">
        <v>60</v>
      </c>
      <c r="B2" s="7"/>
      <c r="C2" s="7"/>
      <c r="D2" s="7"/>
      <c r="E2" s="7"/>
    </row>
    <row r="4" spans="1:6" x14ac:dyDescent="0.25">
      <c r="A4" s="8"/>
      <c r="B4" s="8"/>
      <c r="C4" s="8"/>
      <c r="D4" s="8"/>
      <c r="E4" s="8"/>
      <c r="F4" s="8"/>
    </row>
    <row r="5" spans="1:6" x14ac:dyDescent="0.25">
      <c r="A5" s="60" t="s">
        <v>6</v>
      </c>
      <c r="B5" s="8"/>
      <c r="C5" s="236"/>
      <c r="D5" s="237"/>
      <c r="E5" s="238"/>
      <c r="F5" s="74"/>
    </row>
    <row r="6" spans="1:6" x14ac:dyDescent="0.25">
      <c r="A6" s="8"/>
      <c r="B6" s="8"/>
      <c r="C6" s="8"/>
      <c r="D6" s="8"/>
      <c r="E6" s="8"/>
      <c r="F6" s="8"/>
    </row>
    <row r="7" spans="1:6" x14ac:dyDescent="0.25">
      <c r="A7" s="60" t="s">
        <v>2</v>
      </c>
      <c r="B7" s="60"/>
      <c r="C7" s="239"/>
      <c r="D7" s="240"/>
      <c r="E7" s="241"/>
      <c r="F7" s="8"/>
    </row>
    <row r="8" spans="1:6" x14ac:dyDescent="0.25">
      <c r="A8" s="8"/>
      <c r="B8" s="8"/>
      <c r="C8" s="8"/>
      <c r="D8" s="8"/>
      <c r="E8" s="8"/>
      <c r="F8" s="8"/>
    </row>
    <row r="9" spans="1:6" x14ac:dyDescent="0.25">
      <c r="A9" s="74" t="s">
        <v>9</v>
      </c>
      <c r="C9" s="131" t="str">
        <f>IF(C7=versteckt!D1,"BFK-",IF(C7=versteckt!D2,"BKK-",IF(C7=versteckt!D3,"BFP-","")))</f>
        <v/>
      </c>
      <c r="D9" s="12"/>
      <c r="E9" s="8"/>
      <c r="F9" s="8"/>
    </row>
    <row r="10" spans="1:6" x14ac:dyDescent="0.25">
      <c r="A10" s="8"/>
      <c r="B10" s="8"/>
      <c r="C10" s="8"/>
      <c r="D10" s="8"/>
      <c r="E10" s="8"/>
      <c r="F10" s="8"/>
    </row>
    <row r="11" spans="1:6" x14ac:dyDescent="0.25">
      <c r="A11" s="60" t="s">
        <v>13</v>
      </c>
      <c r="B11" s="8"/>
      <c r="C11" s="9"/>
    </row>
    <row r="12" spans="1:6" x14ac:dyDescent="0.25">
      <c r="A12" s="8"/>
      <c r="C12" s="8"/>
      <c r="D12" s="8"/>
      <c r="E12" s="8"/>
      <c r="F12" s="8"/>
    </row>
    <row r="13" spans="1:6" x14ac:dyDescent="0.25">
      <c r="A13" s="74" t="s">
        <v>98</v>
      </c>
      <c r="C13" s="9">
        <v>2022</v>
      </c>
    </row>
    <row r="15" spans="1:6" x14ac:dyDescent="0.25">
      <c r="A15" s="74" t="s">
        <v>4</v>
      </c>
      <c r="C15" s="10"/>
    </row>
    <row r="19" spans="1:8" x14ac:dyDescent="0.25">
      <c r="A19" s="46"/>
      <c r="B19" s="46"/>
      <c r="C19" s="46"/>
      <c r="D19" s="46"/>
      <c r="E19" s="46"/>
      <c r="F19" s="46"/>
      <c r="G19" s="46"/>
      <c r="H19" s="46"/>
    </row>
    <row r="20" spans="1:8" x14ac:dyDescent="0.25">
      <c r="A20" s="46"/>
      <c r="B20" s="46"/>
      <c r="C20" s="46"/>
      <c r="D20" s="46"/>
      <c r="E20" s="46"/>
      <c r="F20" s="46"/>
      <c r="G20" s="46"/>
      <c r="H20" s="46"/>
    </row>
    <row r="21" spans="1:8" x14ac:dyDescent="0.25">
      <c r="A21" s="46"/>
      <c r="B21" s="46"/>
      <c r="C21" s="46"/>
      <c r="D21" s="46"/>
      <c r="E21" s="46"/>
      <c r="F21" s="46"/>
      <c r="G21" s="46"/>
      <c r="H21" s="46"/>
    </row>
    <row r="22" spans="1:8" x14ac:dyDescent="0.25">
      <c r="A22" s="46"/>
      <c r="B22" s="47"/>
      <c r="C22" s="46"/>
      <c r="D22" s="46"/>
      <c r="E22" s="47"/>
      <c r="F22" s="46"/>
      <c r="G22" s="46"/>
      <c r="H22" s="47"/>
    </row>
    <row r="23" spans="1:8" x14ac:dyDescent="0.25">
      <c r="A23" s="46"/>
      <c r="B23" s="46"/>
      <c r="C23" s="46"/>
      <c r="D23" s="46"/>
      <c r="E23" s="46"/>
      <c r="F23" s="46"/>
      <c r="G23" s="46"/>
      <c r="H23" s="46"/>
    </row>
    <row r="24" spans="1:8" x14ac:dyDescent="0.25">
      <c r="A24" s="46"/>
      <c r="B24" s="46"/>
      <c r="C24" s="46"/>
      <c r="D24" s="46"/>
      <c r="E24" s="46"/>
      <c r="F24" s="46"/>
      <c r="G24" s="46"/>
      <c r="H24" s="46"/>
    </row>
    <row r="25" spans="1:8" x14ac:dyDescent="0.25">
      <c r="A25" s="46"/>
      <c r="B25" s="46"/>
      <c r="C25" s="46"/>
      <c r="D25" s="46"/>
      <c r="E25" s="46"/>
      <c r="F25" s="46"/>
      <c r="G25" s="46"/>
      <c r="H25" s="46"/>
    </row>
    <row r="26" spans="1:8" x14ac:dyDescent="0.25">
      <c r="A26" s="46"/>
      <c r="B26" s="47"/>
      <c r="C26" s="46"/>
      <c r="D26" s="46"/>
      <c r="E26" s="47"/>
      <c r="F26" s="46"/>
      <c r="G26" s="46"/>
      <c r="H26" s="47"/>
    </row>
    <row r="27" spans="1:8" x14ac:dyDescent="0.25">
      <c r="A27" s="46"/>
      <c r="B27" s="46"/>
      <c r="C27" s="46"/>
      <c r="D27" s="46"/>
      <c r="E27" s="46"/>
      <c r="F27" s="46"/>
      <c r="G27" s="46"/>
      <c r="H27" s="46"/>
    </row>
    <row r="28" spans="1:8" x14ac:dyDescent="0.25">
      <c r="A28" s="46"/>
      <c r="B28" s="46"/>
      <c r="C28" s="46"/>
      <c r="D28" s="46"/>
      <c r="E28" s="46"/>
      <c r="F28" s="46"/>
      <c r="G28" s="46"/>
      <c r="H28" s="46"/>
    </row>
  </sheetData>
  <sheetProtection algorithmName="SHA-512" hashValue="kjiukY4h5auylDuIa60T/7YualQdSy7PYF/HHryxrYvId8bfu47NlNiNhpgF440RpE/uqczHdGRd4Fg1T1rYpg==" saltValue="1ccV2zcj7JrrxslN+VQVLw==" spinCount="100000" sheet="1" objects="1" scenarios="1" selectLockedCells="1"/>
  <mergeCells count="2">
    <mergeCell ref="C5:E5"/>
    <mergeCell ref="C7:E7"/>
  </mergeCells>
  <dataValidations count="4">
    <dataValidation type="textLength" allowBlank="1" showInputMessage="1" showErrorMessage="1" sqref="D9" xr:uid="{00000000-0002-0000-0100-000000000000}">
      <formula1>1</formula1>
      <formula2>3</formula2>
    </dataValidation>
    <dataValidation type="whole" allowBlank="1" showInputMessage="1" showErrorMessage="1" errorTitle="Erfassungsjahr" error="Das Erfassungsjahr ist das dem Auditjahr vorhergehende Jahr z. B. Audit in 2018, Erfassungsjahr 2017" sqref="C13" xr:uid="{00000000-0002-0000-0100-000001000000}">
      <formula1>2016</formula1>
      <formula2>2050</formula2>
    </dataValidation>
    <dataValidation type="date" allowBlank="1" showInputMessage="1" showErrorMessage="1" errorTitle="Datumseingabe" error="Bitte geben Sie ein gültiges Datum ein." sqref="C15" xr:uid="{00000000-0002-0000-0100-000002000000}">
      <formula1>43070</formula1>
      <formula2>55123</formula2>
    </dataValidation>
    <dataValidation type="whole" allowBlank="1" showInputMessage="1" showErrorMessage="1" errorTitle="Auditjahr" error="Das Auditjahr bezieht sich auf das Jahr in dem das Audit terminiert ist." sqref="C11" xr:uid="{00000000-0002-0000-0100-000003000000}">
      <formula1>2018</formula1>
      <formula2>2050</formula2>
    </dataValidation>
  </dataValidations>
  <pageMargins left="0.7" right="0.7" top="0.78740157499999996" bottom="0.78740157499999996" header="0.3" footer="0.3"/>
  <pageSetup paperSize="9" scale="75" orientation="portrait" r:id="rId1"/>
  <legacyDrawing r:id="rId2"/>
  <extLst>
    <ext xmlns:x14="http://schemas.microsoft.com/office/spreadsheetml/2009/9/main" uri="{78C0D931-6437-407d-A8EE-F0AAD7539E65}">
      <x14:conditionalFormattings>
        <x14:conditionalFormatting xmlns:xm="http://schemas.microsoft.com/office/excel/2006/main">
          <x14:cfRule type="notContainsText" priority="1" operator="notContains" id="{6231AA16-CAC1-4EAA-874B-549F2AB0FD37}">
            <xm:f>ISERROR(SEARCH($K$10,C15))</xm:f>
            <xm:f>$K$10</xm:f>
            <x14:dxf>
              <fill>
                <patternFill patternType="solid">
                  <fgColor auto="1"/>
                  <bgColor rgb="FF00B0F0"/>
                </patternFill>
              </fill>
            </x14:dxf>
          </x14:cfRule>
          <xm:sqref>C15</xm:sqref>
        </x14:conditionalFormatting>
        <x14:conditionalFormatting xmlns:xm="http://schemas.microsoft.com/office/excel/2006/main">
          <x14:cfRule type="notContainsText" priority="9" operator="notContains" id="{AF1C47B7-88E2-4A3A-8A91-749B8DF50478}">
            <xm:f>ISERROR(SEARCH($C$10,C11))</xm:f>
            <xm:f>$C$10</xm:f>
            <x14:dxf>
              <fill>
                <patternFill patternType="solid">
                  <fgColor auto="1"/>
                  <bgColor rgb="FF00B0F0"/>
                </patternFill>
              </fill>
            </x14:dxf>
          </x14:cfRule>
          <xm:sqref>C11</xm:sqref>
        </x14:conditionalFormatting>
        <x14:conditionalFormatting xmlns:xm="http://schemas.microsoft.com/office/excel/2006/main">
          <x14:cfRule type="notContainsText" priority="7" operator="notContains" id="{0B955001-A29A-4530-ACFB-F2370D7B16CD}">
            <xm:f>ISERROR(SEARCH($H$10,C13))</xm:f>
            <xm:f>$H$10</xm:f>
            <x14:dxf>
              <fill>
                <patternFill patternType="solid">
                  <fgColor auto="1"/>
                  <bgColor rgb="FF00B0F0"/>
                </patternFill>
              </fill>
            </x14:dxf>
          </x14:cfRule>
          <x14:cfRule type="notContainsText" priority="8" operator="notContains" id="{F783DD72-D300-48F0-9AB1-1B15DA17F2BA}">
            <xm:f>ISERROR(SEARCH($H$10,C13))</xm:f>
            <xm:f>$H$10</xm:f>
            <x14:dxf/>
          </x14:cfRule>
          <xm:sqref>C13</xm:sqref>
        </x14:conditionalFormatting>
        <x14:conditionalFormatting xmlns:xm="http://schemas.microsoft.com/office/excel/2006/main">
          <x14:cfRule type="notContainsText" priority="5" operator="notContains" id="{784250E9-A2AC-4C9A-AA01-1B983AA29698}">
            <xm:f>ISERROR(SEARCH($C$4,C5))</xm:f>
            <xm:f>$C$4</xm:f>
            <x14:dxf>
              <fill>
                <patternFill>
                  <bgColor rgb="FF00B0F0"/>
                </patternFill>
              </fill>
            </x14:dxf>
          </x14:cfRule>
          <x14:cfRule type="notContainsText" priority="6" operator="notContains" id="{4AA22B3A-100F-495F-B5FE-42B2977275FB}">
            <xm:f>ISERROR(SEARCH($C$4,C5))</xm:f>
            <xm:f>$C$4</xm:f>
            <x14:dxf>
              <fill>
                <gradientFill degree="135">
                  <stop position="0">
                    <color rgb="FF00A2B5"/>
                  </stop>
                  <stop position="0.5">
                    <color rgb="FF00A2B5"/>
                  </stop>
                  <stop position="1">
                    <color rgb="FF00A2B5"/>
                  </stop>
                </gradientFill>
              </fill>
            </x14:dxf>
          </x14:cfRule>
          <xm:sqref>C5</xm:sqref>
        </x14:conditionalFormatting>
        <x14:conditionalFormatting xmlns:xm="http://schemas.microsoft.com/office/excel/2006/main">
          <x14:cfRule type="notContainsText" priority="4" operator="notContains" id="{84DCCEAF-9145-44AB-8D9F-2DA0C010F7F0}">
            <xm:f>ISERROR(SEARCH($C$6,C7))</xm:f>
            <xm:f>$C$6</xm:f>
            <x14:dxf>
              <fill>
                <patternFill>
                  <bgColor rgb="FF00B0F0"/>
                </patternFill>
              </fill>
            </x14:dxf>
          </x14:cfRule>
          <xm:sqref>C7:E7</xm:sqref>
        </x14:conditionalFormatting>
        <x14:conditionalFormatting xmlns:xm="http://schemas.microsoft.com/office/excel/2006/main">
          <x14:cfRule type="notContainsText" priority="2" operator="notContains" id="{0B3B4367-E458-42DE-8AED-C0D9A06EDC87}">
            <xm:f>ISERROR(SEARCH($L$6,D9))</xm:f>
            <xm:f>$L$6</xm:f>
            <x14:dxf>
              <fill>
                <patternFill>
                  <bgColor rgb="FF00B0F0"/>
                </patternFill>
              </fill>
            </x14:dxf>
          </x14:cfRule>
          <xm:sqref>D9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versteckt!$D$1:$D$3</xm:f>
          </x14:formula1>
          <xm:sqref>C7:E7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Z292"/>
  <sheetViews>
    <sheetView showGridLines="0" zoomScale="60" zoomScaleNormal="60" zoomScaleSheetLayoutView="100" workbookViewId="0">
      <pane xSplit="5" ySplit="11" topLeftCell="F12" activePane="bottomRight" state="frozen"/>
      <selection pane="topRight" activeCell="E1" sqref="E1"/>
      <selection pane="bottomLeft" activeCell="A12" sqref="A12"/>
      <selection pane="bottomRight" activeCell="H24" sqref="H24"/>
    </sheetView>
  </sheetViews>
  <sheetFormatPr baseColWidth="10" defaultRowHeight="15" x14ac:dyDescent="0.25"/>
  <cols>
    <col min="1" max="1" width="15.42578125" customWidth="1"/>
    <col min="2" max="2" width="13.85546875" customWidth="1"/>
    <col min="3" max="3" width="42.28515625" customWidth="1"/>
    <col min="4" max="4" width="33.140625" customWidth="1"/>
    <col min="5" max="5" width="45.28515625" customWidth="1"/>
    <col min="6" max="94" width="18.7109375" customWidth="1"/>
    <col min="95" max="95" width="20" hidden="1" customWidth="1"/>
    <col min="96" max="96" width="25.5703125" hidden="1" customWidth="1"/>
    <col min="97" max="98" width="17" hidden="1" customWidth="1"/>
    <col min="99" max="101" width="11.28515625" hidden="1" customWidth="1"/>
    <col min="102" max="102" width="7.42578125" hidden="1" customWidth="1"/>
    <col min="103" max="104" width="11.42578125" customWidth="1"/>
  </cols>
  <sheetData>
    <row r="1" spans="1:104" ht="56.25" customHeight="1" x14ac:dyDescent="0.25">
      <c r="A1" s="8" t="s">
        <v>5</v>
      </c>
      <c r="B1" s="8"/>
      <c r="C1" s="7"/>
      <c r="D1" s="45"/>
      <c r="E1" s="45"/>
      <c r="F1" s="242" t="str">
        <f>IF(MAX(F12:F211)&gt;F8,"Bitte Korrektur: Stunden persönliche Teilnahme sind höher als die Gesamtdauer der Schulung ","")</f>
        <v/>
      </c>
      <c r="G1" s="242" t="str">
        <f t="shared" ref="G1:BR1" si="0">IF(MAX(G12:G211)&gt;G8,"Bitte Korrektur: Stunden persönliche Teilnahme sind höher als die Gesamtdauer der Schulung ","")</f>
        <v/>
      </c>
      <c r="H1" s="242" t="str">
        <f t="shared" si="0"/>
        <v/>
      </c>
      <c r="I1" s="242" t="str">
        <f t="shared" si="0"/>
        <v/>
      </c>
      <c r="J1" s="242" t="str">
        <f t="shared" si="0"/>
        <v/>
      </c>
      <c r="K1" s="242" t="str">
        <f t="shared" si="0"/>
        <v/>
      </c>
      <c r="L1" s="242" t="str">
        <f t="shared" si="0"/>
        <v/>
      </c>
      <c r="M1" s="242" t="str">
        <f t="shared" si="0"/>
        <v/>
      </c>
      <c r="N1" s="242" t="str">
        <f t="shared" si="0"/>
        <v/>
      </c>
      <c r="O1" s="242" t="str">
        <f t="shared" si="0"/>
        <v/>
      </c>
      <c r="P1" s="242" t="str">
        <f t="shared" si="0"/>
        <v/>
      </c>
      <c r="Q1" s="242" t="str">
        <f t="shared" si="0"/>
        <v/>
      </c>
      <c r="R1" s="242" t="str">
        <f t="shared" si="0"/>
        <v/>
      </c>
      <c r="S1" s="242" t="str">
        <f t="shared" si="0"/>
        <v/>
      </c>
      <c r="T1" s="242" t="str">
        <f t="shared" si="0"/>
        <v/>
      </c>
      <c r="U1" s="242" t="str">
        <f t="shared" si="0"/>
        <v/>
      </c>
      <c r="V1" s="242" t="str">
        <f t="shared" si="0"/>
        <v/>
      </c>
      <c r="W1" s="242" t="str">
        <f t="shared" si="0"/>
        <v/>
      </c>
      <c r="X1" s="242" t="str">
        <f t="shared" si="0"/>
        <v/>
      </c>
      <c r="Y1" s="242" t="str">
        <f t="shared" si="0"/>
        <v/>
      </c>
      <c r="Z1" s="242" t="str">
        <f t="shared" si="0"/>
        <v/>
      </c>
      <c r="AA1" s="242" t="str">
        <f t="shared" si="0"/>
        <v/>
      </c>
      <c r="AB1" s="242" t="str">
        <f t="shared" si="0"/>
        <v/>
      </c>
      <c r="AC1" s="242" t="str">
        <f t="shared" si="0"/>
        <v/>
      </c>
      <c r="AD1" s="242" t="str">
        <f t="shared" si="0"/>
        <v/>
      </c>
      <c r="AE1" s="242" t="str">
        <f t="shared" si="0"/>
        <v/>
      </c>
      <c r="AF1" s="242" t="str">
        <f t="shared" si="0"/>
        <v/>
      </c>
      <c r="AG1" s="242" t="str">
        <f t="shared" si="0"/>
        <v/>
      </c>
      <c r="AH1" s="242" t="str">
        <f t="shared" si="0"/>
        <v/>
      </c>
      <c r="AI1" s="242" t="str">
        <f t="shared" si="0"/>
        <v/>
      </c>
      <c r="AJ1" s="242" t="str">
        <f t="shared" si="0"/>
        <v/>
      </c>
      <c r="AK1" s="242" t="str">
        <f t="shared" si="0"/>
        <v/>
      </c>
      <c r="AL1" s="242" t="str">
        <f t="shared" si="0"/>
        <v/>
      </c>
      <c r="AM1" s="242" t="str">
        <f t="shared" si="0"/>
        <v/>
      </c>
      <c r="AN1" s="242" t="str">
        <f t="shared" si="0"/>
        <v/>
      </c>
      <c r="AO1" s="242" t="str">
        <f t="shared" si="0"/>
        <v/>
      </c>
      <c r="AP1" s="242" t="str">
        <f t="shared" si="0"/>
        <v/>
      </c>
      <c r="AQ1" s="242" t="str">
        <f t="shared" si="0"/>
        <v/>
      </c>
      <c r="AR1" s="242" t="str">
        <f t="shared" si="0"/>
        <v/>
      </c>
      <c r="AS1" s="242" t="str">
        <f t="shared" si="0"/>
        <v/>
      </c>
      <c r="AT1" s="242" t="str">
        <f t="shared" si="0"/>
        <v/>
      </c>
      <c r="AU1" s="242" t="str">
        <f t="shared" si="0"/>
        <v/>
      </c>
      <c r="AV1" s="242" t="str">
        <f t="shared" si="0"/>
        <v/>
      </c>
      <c r="AW1" s="242" t="str">
        <f t="shared" si="0"/>
        <v/>
      </c>
      <c r="AX1" s="242" t="str">
        <f t="shared" si="0"/>
        <v/>
      </c>
      <c r="AY1" s="242" t="str">
        <f t="shared" si="0"/>
        <v/>
      </c>
      <c r="AZ1" s="242" t="str">
        <f t="shared" si="0"/>
        <v/>
      </c>
      <c r="BA1" s="242" t="str">
        <f t="shared" si="0"/>
        <v/>
      </c>
      <c r="BB1" s="242" t="str">
        <f t="shared" si="0"/>
        <v/>
      </c>
      <c r="BC1" s="242" t="str">
        <f t="shared" si="0"/>
        <v/>
      </c>
      <c r="BD1" s="242" t="str">
        <f t="shared" si="0"/>
        <v/>
      </c>
      <c r="BE1" s="242" t="str">
        <f t="shared" si="0"/>
        <v/>
      </c>
      <c r="BF1" s="242" t="str">
        <f t="shared" si="0"/>
        <v/>
      </c>
      <c r="BG1" s="242" t="str">
        <f t="shared" si="0"/>
        <v/>
      </c>
      <c r="BH1" s="242" t="str">
        <f t="shared" si="0"/>
        <v/>
      </c>
      <c r="BI1" s="242" t="str">
        <f t="shared" si="0"/>
        <v/>
      </c>
      <c r="BJ1" s="242" t="str">
        <f t="shared" si="0"/>
        <v/>
      </c>
      <c r="BK1" s="242" t="str">
        <f t="shared" si="0"/>
        <v/>
      </c>
      <c r="BL1" s="242" t="str">
        <f t="shared" si="0"/>
        <v/>
      </c>
      <c r="BM1" s="242" t="str">
        <f t="shared" si="0"/>
        <v/>
      </c>
      <c r="BN1" s="242" t="str">
        <f t="shared" si="0"/>
        <v/>
      </c>
      <c r="BO1" s="242" t="str">
        <f t="shared" si="0"/>
        <v/>
      </c>
      <c r="BP1" s="242" t="str">
        <f t="shared" si="0"/>
        <v/>
      </c>
      <c r="BQ1" s="242" t="str">
        <f t="shared" si="0"/>
        <v/>
      </c>
      <c r="BR1" s="242" t="str">
        <f t="shared" si="0"/>
        <v/>
      </c>
      <c r="BS1" s="242" t="str">
        <f t="shared" ref="BS1:CP1" si="1">IF(MAX(BS12:BS211)&gt;BS8,"Bitte Korrektur: Stunden persönliche Teilnahme sind höher als die Gesamtdauer der Schulung ","")</f>
        <v/>
      </c>
      <c r="BT1" s="242" t="str">
        <f t="shared" si="1"/>
        <v/>
      </c>
      <c r="BU1" s="242" t="str">
        <f t="shared" si="1"/>
        <v/>
      </c>
      <c r="BV1" s="242" t="str">
        <f t="shared" si="1"/>
        <v/>
      </c>
      <c r="BW1" s="242" t="str">
        <f t="shared" si="1"/>
        <v/>
      </c>
      <c r="BX1" s="242" t="str">
        <f t="shared" si="1"/>
        <v/>
      </c>
      <c r="BY1" s="242" t="str">
        <f t="shared" si="1"/>
        <v/>
      </c>
      <c r="BZ1" s="242" t="str">
        <f t="shared" si="1"/>
        <v/>
      </c>
      <c r="CA1" s="242" t="str">
        <f t="shared" si="1"/>
        <v/>
      </c>
      <c r="CB1" s="242" t="str">
        <f t="shared" si="1"/>
        <v/>
      </c>
      <c r="CC1" s="242" t="str">
        <f t="shared" si="1"/>
        <v/>
      </c>
      <c r="CD1" s="242" t="str">
        <f t="shared" si="1"/>
        <v/>
      </c>
      <c r="CE1" s="242" t="str">
        <f t="shared" si="1"/>
        <v/>
      </c>
      <c r="CF1" s="242" t="str">
        <f t="shared" si="1"/>
        <v/>
      </c>
      <c r="CG1" s="242" t="str">
        <f t="shared" si="1"/>
        <v/>
      </c>
      <c r="CH1" s="242" t="str">
        <f t="shared" si="1"/>
        <v/>
      </c>
      <c r="CI1" s="242" t="str">
        <f t="shared" si="1"/>
        <v/>
      </c>
      <c r="CJ1" s="242" t="str">
        <f t="shared" si="1"/>
        <v/>
      </c>
      <c r="CK1" s="242" t="str">
        <f t="shared" si="1"/>
        <v/>
      </c>
      <c r="CL1" s="242" t="str">
        <f t="shared" si="1"/>
        <v/>
      </c>
      <c r="CM1" s="242" t="str">
        <f t="shared" si="1"/>
        <v/>
      </c>
      <c r="CN1" s="242" t="str">
        <f t="shared" si="1"/>
        <v/>
      </c>
      <c r="CO1" s="242" t="str">
        <f t="shared" si="1"/>
        <v/>
      </c>
      <c r="CP1" s="242" t="str">
        <f t="shared" si="1"/>
        <v/>
      </c>
    </row>
    <row r="2" spans="1:104" ht="25.5" x14ac:dyDescent="0.35">
      <c r="A2" s="11" t="s">
        <v>74</v>
      </c>
      <c r="B2" s="11"/>
      <c r="C2" s="7"/>
      <c r="D2" s="45"/>
      <c r="E2" s="45"/>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f>'Allgemeine Angaben'!C13</f>
        <v>2022</v>
      </c>
    </row>
    <row r="3" spans="1:104" ht="16.5" customHeight="1" x14ac:dyDescent="0.25">
      <c r="A3" s="245" t="s">
        <v>142</v>
      </c>
      <c r="B3" s="245"/>
      <c r="C3" s="245"/>
      <c r="D3" s="245"/>
      <c r="E3" s="245"/>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row>
    <row r="4" spans="1:104" ht="34.5" customHeight="1" thickBot="1" x14ac:dyDescent="0.3">
      <c r="A4" s="244" t="s">
        <v>148</v>
      </c>
      <c r="B4" s="244"/>
      <c r="C4" s="244"/>
      <c r="D4" s="244"/>
      <c r="E4" s="244"/>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row>
    <row r="5" spans="1:104" ht="30.75" customHeight="1" x14ac:dyDescent="0.25">
      <c r="A5" s="1"/>
      <c r="B5" s="13"/>
      <c r="C5" s="68"/>
      <c r="D5" s="69"/>
      <c r="E5" s="53" t="s">
        <v>1</v>
      </c>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133"/>
    </row>
    <row r="6" spans="1:104" ht="29.25" customHeight="1" x14ac:dyDescent="0.25">
      <c r="A6" s="70"/>
      <c r="B6" s="150"/>
      <c r="C6" s="8"/>
      <c r="D6" s="71"/>
      <c r="E6" s="54" t="s">
        <v>61</v>
      </c>
      <c r="F6" s="64"/>
      <c r="G6" s="64"/>
      <c r="H6" s="64" t="str">
        <f>IF(H5="","",IF(OR(H5=versteckt!$A$1,H5=versteckt!$A$3),"Unterrichtseinheiten (45 Minuten)","Stunden"))</f>
        <v/>
      </c>
      <c r="I6" s="64" t="str">
        <f>IF(I5="","",IF(OR(I5=versteckt!$A$1,I5=versteckt!$A$3),"Unterrichtseinheiten (45 Minuten)","Stunden"))</f>
        <v/>
      </c>
      <c r="J6" s="64" t="str">
        <f>IF(J5="","",IF(OR(J5=versteckt!$A$1,J5=versteckt!$A$3),"Unterrichtseinheiten (45 Minuten)","Stunden"))</f>
        <v/>
      </c>
      <c r="K6" s="64" t="str">
        <f>IF(K5="","",IF(OR(K5=versteckt!$A$1,K5=versteckt!$A$3),"Unterrichtseinheiten (45 Minuten)","Stunden"))</f>
        <v/>
      </c>
      <c r="L6" s="64" t="str">
        <f>IF(L5="","",IF(OR(L5=versteckt!$A$1,L5=versteckt!$A$3),"Unterrichtseinheiten (45 Minuten)","Stunden"))</f>
        <v/>
      </c>
      <c r="M6" s="64" t="str">
        <f>IF(M5="","",IF(OR(M5=versteckt!$A$1,M5=versteckt!$A$3),"Unterrichtseinheiten (45 Minuten)","Stunden"))</f>
        <v/>
      </c>
      <c r="N6" s="64" t="str">
        <f>IF(N5="","",IF(OR(N5=versteckt!$A$1,N5=versteckt!$A$3),"Unterrichtseinheiten (45 Minuten)","Stunden"))</f>
        <v/>
      </c>
      <c r="O6" s="64" t="str">
        <f>IF(O5="","",IF(OR(O5=versteckt!$A$1,O5=versteckt!$A$3),"Unterrichtseinheiten (45 Minuten)","Stunden"))</f>
        <v/>
      </c>
      <c r="P6" s="64" t="str">
        <f>IF(P5="","",IF(OR(P5=versteckt!$A$1,P5=versteckt!$A$3),"Unterrichtseinheiten (45 Minuten)","Stunden"))</f>
        <v/>
      </c>
      <c r="Q6" s="64" t="str">
        <f>IF(Q5="","",IF(OR(Q5=versteckt!$A$1,Q5=versteckt!$A$3),"Unterrichtseinheiten (45 Minuten)","Stunden"))</f>
        <v/>
      </c>
      <c r="R6" s="64" t="str">
        <f>IF(R5="","",IF(OR(R5=versteckt!$A$1,R5=versteckt!$A$3),"Unterrichtseinheiten (45 Minuten)","Stunden"))</f>
        <v/>
      </c>
      <c r="S6" s="64" t="str">
        <f>IF(S5="","",IF(OR(S5=versteckt!$A$1,S5=versteckt!$A$3),"Unterrichtseinheiten (45 Minuten)","Stunden"))</f>
        <v/>
      </c>
      <c r="T6" s="64" t="str">
        <f>IF(T5="","",IF(OR(T5=versteckt!$A$1,T5=versteckt!$A$3),"Unterrichtseinheiten (45 Minuten)","Stunden"))</f>
        <v/>
      </c>
      <c r="U6" s="64" t="str">
        <f>IF(U5="","",IF(OR(U5=versteckt!$A$1,U5=versteckt!$A$3),"Unterrichtseinheiten (45 Minuten)","Stunden"))</f>
        <v/>
      </c>
      <c r="V6" s="64" t="str">
        <f>IF(V5="","",IF(OR(V5=versteckt!$A$1,V5=versteckt!$A$3),"Unterrichtseinheiten (45 Minuten)","Stunden"))</f>
        <v/>
      </c>
      <c r="W6" s="64" t="str">
        <f>IF(W5="","",IF(OR(W5=versteckt!$A$1,W5=versteckt!$A$3),"Unterrichtseinheiten (45 Minuten)","Stunden"))</f>
        <v/>
      </c>
      <c r="X6" s="64" t="str">
        <f>IF(X5="","",IF(OR(X5=versteckt!$A$1,X5=versteckt!$A$3),"Unterrichtseinheiten (45 Minuten)","Stunden"))</f>
        <v/>
      </c>
      <c r="Y6" s="64" t="str">
        <f>IF(Y5="","",IF(OR(Y5=versteckt!$A$1,Y5=versteckt!$A$3),"Unterrichtseinheiten (45 Minuten)","Stunden"))</f>
        <v/>
      </c>
      <c r="Z6" s="64" t="str">
        <f>IF(Z5="","",IF(OR(Z5=versteckt!$A$1,Z5=versteckt!$A$3),"Unterrichtseinheiten (45 Minuten)","Stunden"))</f>
        <v/>
      </c>
      <c r="AA6" s="64" t="str">
        <f>IF(AA5="","",IF(OR(AA5=versteckt!$A$1,AA5=versteckt!$A$3),"Unterrichtseinheiten (45 Minuten)","Stunden"))</f>
        <v/>
      </c>
      <c r="AB6" s="64" t="str">
        <f>IF(AB5="","",IF(OR(AB5=versteckt!$A$1,AB5=versteckt!$A$3),"Unterrichtseinheiten (45 Minuten)","Stunden"))</f>
        <v/>
      </c>
      <c r="AC6" s="64" t="str">
        <f>IF(AC5="","",IF(OR(AC5=versteckt!$A$1,AC5=versteckt!$A$3),"Unterrichtseinheiten (45 Minuten)","Stunden"))</f>
        <v/>
      </c>
      <c r="AD6" s="64" t="str">
        <f>IF(AD5="","",IF(OR(AD5=versteckt!$A$1,AD5=versteckt!$A$3),"Unterrichtseinheiten (45 Minuten)","Stunden"))</f>
        <v/>
      </c>
      <c r="AE6" s="64" t="str">
        <f>IF(AE5="","",IF(OR(AE5=versteckt!$A$1,AE5=versteckt!$A$3),"Unterrichtseinheiten (45 Minuten)","Stunden"))</f>
        <v/>
      </c>
      <c r="AF6" s="64" t="str">
        <f>IF(AF5="","",IF(OR(AF5=versteckt!$A$1,AF5=versteckt!$A$3),"Unterrichtseinheiten (45 Minuten)","Stunden"))</f>
        <v/>
      </c>
      <c r="AG6" s="64" t="str">
        <f>IF(AG5="","",IF(OR(AG5=versteckt!$A$1,AG5=versteckt!$A$3),"Unterrichtseinheiten (45 Minuten)","Stunden"))</f>
        <v/>
      </c>
      <c r="AH6" s="64" t="str">
        <f>IF(AH5="","",IF(OR(AH5=versteckt!$A$1,AH5=versteckt!$A$3),"Unterrichtseinheiten (45 Minuten)","Stunden"))</f>
        <v/>
      </c>
      <c r="AI6" s="64" t="str">
        <f>IF(AI5="","",IF(OR(AI5=versteckt!$A$1,AI5=versteckt!$A$3),"Unterrichtseinheiten (45 Minuten)","Stunden"))</f>
        <v/>
      </c>
      <c r="AJ6" s="64" t="str">
        <f>IF(AJ5="","",IF(OR(AJ5=versteckt!$A$1,AJ5=versteckt!$A$3),"Unterrichtseinheiten (45 Minuten)","Stunden"))</f>
        <v/>
      </c>
      <c r="AK6" s="64" t="str">
        <f>IF(AK5="","",IF(OR(AK5=versteckt!$A$1,AK5=versteckt!$A$3),"Unterrichtseinheiten (45 Minuten)","Stunden"))</f>
        <v/>
      </c>
      <c r="AL6" s="64" t="str">
        <f>IF(AL5="","",IF(OR(AL5=versteckt!$A$1,AL5=versteckt!$A$3),"Unterrichtseinheiten (45 Minuten)","Stunden"))</f>
        <v/>
      </c>
      <c r="AM6" s="64" t="str">
        <f>IF(AM5="","",IF(OR(AM5=versteckt!$A$1,AM5=versteckt!$A$3),"Unterrichtseinheiten (45 Minuten)","Stunden"))</f>
        <v/>
      </c>
      <c r="AN6" s="64" t="str">
        <f>IF(AN5="","",IF(OR(AN5=versteckt!$A$1,AN5=versteckt!$A$3),"Unterrichtseinheiten (45 Minuten)","Stunden"))</f>
        <v/>
      </c>
      <c r="AO6" s="64" t="str">
        <f>IF(AO5="","",IF(OR(AO5=versteckt!$A$1,AO5=versteckt!$A$3),"Unterrichtseinheiten (45 Minuten)","Stunden"))</f>
        <v/>
      </c>
      <c r="AP6" s="64" t="str">
        <f>IF(AP5="","",IF(OR(AP5=versteckt!$A$1,AP5=versteckt!$A$3),"Unterrichtseinheiten (45 Minuten)","Stunden"))</f>
        <v/>
      </c>
      <c r="AQ6" s="64" t="str">
        <f>IF(AQ5="","",IF(OR(AQ5=versteckt!$A$1,AQ5=versteckt!$A$3),"Unterrichtseinheiten (45 Minuten)","Stunden"))</f>
        <v/>
      </c>
      <c r="AR6" s="64" t="str">
        <f>IF(AR5="","",IF(OR(AR5=versteckt!$A$1,AR5=versteckt!$A$3),"Unterrichtseinheiten (45 Minuten)","Stunden"))</f>
        <v/>
      </c>
      <c r="AS6" s="64" t="str">
        <f>IF(AS5="","",IF(OR(AS5=versteckt!$A$1,AS5=versteckt!$A$3),"Unterrichtseinheiten (45 Minuten)","Stunden"))</f>
        <v/>
      </c>
      <c r="AT6" s="64" t="str">
        <f>IF(AT5="","",IF(OR(AT5=versteckt!$A$1,AT5=versteckt!$A$3),"Unterrichtseinheiten (45 Minuten)","Stunden"))</f>
        <v/>
      </c>
      <c r="AU6" s="64" t="str">
        <f>IF(AU5="","",IF(OR(AU5=versteckt!$A$1,AU5=versteckt!$A$3),"Unterrichtseinheiten (45 Minuten)","Stunden"))</f>
        <v/>
      </c>
      <c r="AV6" s="64" t="str">
        <f>IF(AV5="","",IF(OR(AV5=versteckt!$A$1,AV5=versteckt!$A$3),"Unterrichtseinheiten (45 Minuten)","Stunden"))</f>
        <v/>
      </c>
      <c r="AW6" s="64" t="str">
        <f>IF(AW5="","",IF(OR(AW5=versteckt!$A$1,AW5=versteckt!$A$3),"Unterrichtseinheiten (45 Minuten)","Stunden"))</f>
        <v/>
      </c>
      <c r="AX6" s="64" t="str">
        <f>IF(AX5="","",IF(OR(AX5=versteckt!$A$1,AX5=versteckt!$A$3),"Unterrichtseinheiten (45 Minuten)","Stunden"))</f>
        <v/>
      </c>
      <c r="AY6" s="64" t="str">
        <f>IF(AY5="","",IF(OR(AY5=versteckt!$A$1,AY5=versteckt!$A$3),"Unterrichtseinheiten (45 Minuten)","Stunden"))</f>
        <v/>
      </c>
      <c r="AZ6" s="64" t="str">
        <f>IF(AZ5="","",IF(OR(AZ5=versteckt!$A$1,AZ5=versteckt!$A$3),"Unterrichtseinheiten (45 Minuten)","Stunden"))</f>
        <v/>
      </c>
      <c r="BA6" s="64" t="str">
        <f>IF(BA5="","",IF(OR(BA5=versteckt!$A$1,BA5=versteckt!$A$3),"Unterrichtseinheiten (45 Minuten)","Stunden"))</f>
        <v/>
      </c>
      <c r="BB6" s="64" t="str">
        <f>IF(BB5="","",IF(OR(BB5=versteckt!$A$1,BB5=versteckt!$A$3),"Unterrichtseinheiten (45 Minuten)","Stunden"))</f>
        <v/>
      </c>
      <c r="BC6" s="64" t="str">
        <f>IF(BC5="","",IF(OR(BC5=versteckt!$A$1,BC5=versteckt!$A$3),"Unterrichtseinheiten (45 Minuten)","Stunden"))</f>
        <v/>
      </c>
      <c r="BD6" s="64" t="str">
        <f>IF(BD5="","",IF(OR(BD5=versteckt!$A$1,BD5=versteckt!$A$3),"Unterrichtseinheiten (45 Minuten)","Stunden"))</f>
        <v/>
      </c>
      <c r="BE6" s="64" t="str">
        <f>IF(BE5="","",IF(OR(BE5=versteckt!$A$1,BE5=versteckt!$A$3),"Unterrichtseinheiten (45 Minuten)","Stunden"))</f>
        <v/>
      </c>
      <c r="BF6" s="64" t="str">
        <f>IF(BF5="","",IF(OR(BF5=versteckt!$A$1,BF5=versteckt!$A$3),"Unterrichtseinheiten (45 Minuten)","Stunden"))</f>
        <v/>
      </c>
      <c r="BG6" s="64" t="str">
        <f>IF(BG5="","",IF(OR(BG5=versteckt!$A$1,BG5=versteckt!$A$3),"Unterrichtseinheiten (45 Minuten)","Stunden"))</f>
        <v/>
      </c>
      <c r="BH6" s="64" t="str">
        <f>IF(BH5="","",IF(OR(BH5=versteckt!$A$1,BH5=versteckt!$A$3),"Unterrichtseinheiten (45 Minuten)","Stunden"))</f>
        <v/>
      </c>
      <c r="BI6" s="64" t="str">
        <f>IF(BI5="","",IF(OR(BI5=versteckt!$A$1,BI5=versteckt!$A$3),"Unterrichtseinheiten (45 Minuten)","Stunden"))</f>
        <v/>
      </c>
      <c r="BJ6" s="64" t="str">
        <f>IF(BJ5="","",IF(OR(BJ5=versteckt!$A$1,BJ5=versteckt!$A$3),"Unterrichtseinheiten (45 Minuten)","Stunden"))</f>
        <v/>
      </c>
      <c r="BK6" s="64" t="str">
        <f>IF(BK5="","",IF(OR(BK5=versteckt!$A$1,BK5=versteckt!$A$3),"Unterrichtseinheiten (45 Minuten)","Stunden"))</f>
        <v/>
      </c>
      <c r="BL6" s="64" t="str">
        <f>IF(BL5="","",IF(OR(BL5=versteckt!$A$1,BL5=versteckt!$A$3),"Unterrichtseinheiten (45 Minuten)","Stunden"))</f>
        <v/>
      </c>
      <c r="BM6" s="64" t="str">
        <f>IF(BM5="","",IF(OR(BM5=versteckt!$A$1,BM5=versteckt!$A$3),"Unterrichtseinheiten (45 Minuten)","Stunden"))</f>
        <v/>
      </c>
      <c r="BN6" s="64" t="str">
        <f>IF(BN5="","",IF(OR(BN5=versteckt!$A$1,BN5=versteckt!$A$3),"Unterrichtseinheiten (45 Minuten)","Stunden"))</f>
        <v/>
      </c>
      <c r="BO6" s="64" t="str">
        <f>IF(BO5="","",IF(OR(BO5=versteckt!$A$1,BO5=versteckt!$A$3),"Unterrichtseinheiten (45 Minuten)","Stunden"))</f>
        <v/>
      </c>
      <c r="BP6" s="64" t="str">
        <f>IF(BP5="","",IF(OR(BP5=versteckt!$A$1,BP5=versteckt!$A$3),"Unterrichtseinheiten (45 Minuten)","Stunden"))</f>
        <v/>
      </c>
      <c r="BQ6" s="64" t="str">
        <f>IF(BQ5="","",IF(OR(BQ5=versteckt!$A$1,BQ5=versteckt!$A$3),"Unterrichtseinheiten (45 Minuten)","Stunden"))</f>
        <v/>
      </c>
      <c r="BR6" s="64" t="str">
        <f>IF(BR5="","",IF(OR(BR5=versteckt!$A$1,BR5=versteckt!$A$3),"Unterrichtseinheiten (45 Minuten)","Stunden"))</f>
        <v/>
      </c>
      <c r="BS6" s="64" t="str">
        <f>IF(BS5="","",IF(OR(BS5=versteckt!$A$1,BS5=versteckt!$A$3),"Unterrichtseinheiten (45 Minuten)","Stunden"))</f>
        <v/>
      </c>
      <c r="BT6" s="64" t="str">
        <f>IF(BT5="","",IF(OR(BT5=versteckt!$A$1,BT5=versteckt!$A$3),"Unterrichtseinheiten (45 Minuten)","Stunden"))</f>
        <v/>
      </c>
      <c r="BU6" s="64" t="str">
        <f>IF(BU5="","",IF(OR(BU5=versteckt!$A$1,BU5=versteckt!$A$3),"Unterrichtseinheiten (45 Minuten)","Stunden"))</f>
        <v/>
      </c>
      <c r="BV6" s="64" t="str">
        <f>IF(BV5="","",IF(OR(BV5=versteckt!$A$1,BV5=versteckt!$A$3),"Unterrichtseinheiten (45 Minuten)","Stunden"))</f>
        <v/>
      </c>
      <c r="BW6" s="64" t="str">
        <f>IF(BW5="","",IF(OR(BW5=versteckt!$A$1,BW5=versteckt!$A$3),"Unterrichtseinheiten (45 Minuten)","Stunden"))</f>
        <v/>
      </c>
      <c r="BX6" s="64" t="str">
        <f>IF(BX5="","",IF(OR(BX5=versteckt!$A$1,BX5=versteckt!$A$3),"Unterrichtseinheiten (45 Minuten)","Stunden"))</f>
        <v/>
      </c>
      <c r="BY6" s="64" t="str">
        <f>IF(BY5="","",IF(OR(BY5=versteckt!$A$1,BY5=versteckt!$A$3),"Unterrichtseinheiten (45 Minuten)","Stunden"))</f>
        <v/>
      </c>
      <c r="BZ6" s="64" t="str">
        <f>IF(BZ5="","",IF(OR(BZ5=versteckt!$A$1,BZ5=versteckt!$A$3),"Unterrichtseinheiten (45 Minuten)","Stunden"))</f>
        <v/>
      </c>
      <c r="CA6" s="64" t="str">
        <f>IF(CA5="","",IF(OR(CA5=versteckt!$A$1,CA5=versteckt!$A$3),"Unterrichtseinheiten (45 Minuten)","Stunden"))</f>
        <v/>
      </c>
      <c r="CB6" s="64" t="str">
        <f>IF(CB5="","",IF(OR(CB5=versteckt!$A$1,CB5=versteckt!$A$3),"Unterrichtseinheiten (45 Minuten)","Stunden"))</f>
        <v/>
      </c>
      <c r="CC6" s="64" t="str">
        <f>IF(CC5="","",IF(OR(CC5=versteckt!$A$1,CC5=versteckt!$A$3),"Unterrichtseinheiten (45 Minuten)","Stunden"))</f>
        <v/>
      </c>
      <c r="CD6" s="64" t="str">
        <f>IF(CD5="","",IF(OR(CD5=versteckt!$A$1,CD5=versteckt!$A$3),"Unterrichtseinheiten (45 Minuten)","Stunden"))</f>
        <v/>
      </c>
      <c r="CE6" s="64" t="str">
        <f>IF(CE5="","",IF(OR(CE5=versteckt!$A$1,CE5=versteckt!$A$3),"Unterrichtseinheiten (45 Minuten)","Stunden"))</f>
        <v/>
      </c>
      <c r="CF6" s="64" t="str">
        <f>IF(CF5="","",IF(OR(CF5=versteckt!$A$1,CF5=versteckt!$A$3),"Unterrichtseinheiten (45 Minuten)","Stunden"))</f>
        <v/>
      </c>
      <c r="CG6" s="64" t="str">
        <f>IF(CG5="","",IF(OR(CG5=versteckt!$A$1,CG5=versteckt!$A$3),"Unterrichtseinheiten (45 Minuten)","Stunden"))</f>
        <v/>
      </c>
      <c r="CH6" s="64" t="str">
        <f>IF(CH5="","",IF(OR(CH5=versteckt!$A$1,CH5=versteckt!$A$3),"Unterrichtseinheiten (45 Minuten)","Stunden"))</f>
        <v/>
      </c>
      <c r="CI6" s="64" t="str">
        <f>IF(CI5="","",IF(OR(CI5=versteckt!$A$1,CI5=versteckt!$A$3),"Unterrichtseinheiten (45 Minuten)","Stunden"))</f>
        <v/>
      </c>
      <c r="CJ6" s="64" t="str">
        <f>IF(CJ5="","",IF(OR(CJ5=versteckt!$A$1,CJ5=versteckt!$A$3),"Unterrichtseinheiten (45 Minuten)","Stunden"))</f>
        <v/>
      </c>
      <c r="CK6" s="64" t="str">
        <f>IF(CK5="","",IF(OR(CK5=versteckt!$A$1,CK5=versteckt!$A$3),"Unterrichtseinheiten (45 Minuten)","Stunden"))</f>
        <v/>
      </c>
      <c r="CL6" s="64" t="str">
        <f>IF(CL5="","",IF(OR(CL5=versteckt!$A$1,CL5=versteckt!$A$3),"Unterrichtseinheiten (45 Minuten)","Stunden"))</f>
        <v/>
      </c>
      <c r="CM6" s="64" t="str">
        <f>IF(CM5="","",IF(OR(CM5=versteckt!$A$1,CM5=versteckt!$A$3),"Unterrichtseinheiten (45 Minuten)","Stunden"))</f>
        <v/>
      </c>
      <c r="CN6" s="64" t="str">
        <f>IF(CN5="","",IF(OR(CN5=versteckt!$A$1,CN5=versteckt!$A$3),"Unterrichtseinheiten (45 Minuten)","Stunden"))</f>
        <v/>
      </c>
      <c r="CO6" s="64" t="str">
        <f>IF(CO5="","",IF(OR(CO5=versteckt!$A$1,CO5=versteckt!$A$3),"Unterrichtseinheiten (45 Minuten)","Stunden"))</f>
        <v/>
      </c>
      <c r="CP6" s="64" t="str">
        <f>IF(CP5="","",IF(OR(CP5=versteckt!$A$1,CP5=versteckt!$A$3),"Unterrichtseinheiten (45 Minuten)","Stunden"))</f>
        <v/>
      </c>
      <c r="CQ6" s="132" t="str">
        <f>IF(CQ5="","",IF(OR(CQ5=versteckt!P1,CQ5=versteckt!P2),"in Stunden","in Unterrichtseinheiten (45 Minten)"))</f>
        <v/>
      </c>
      <c r="CR6" s="62" t="str">
        <f>IF(CR5="","",IF(OR(CR5=versteckt!Q1,CR5=versteckt!Q2),"in Stunden","in Unterrichtseinheiten (45 Minten)"))</f>
        <v/>
      </c>
      <c r="CS6" s="62" t="str">
        <f>IF(CS5="","",IF(OR(CS5=versteckt!R1,CS5=versteckt!R2),"in Stunden","in Unterrichtseinheiten (45 Minten)"))</f>
        <v/>
      </c>
      <c r="CT6" s="62" t="str">
        <f>IF(CT5="","",IF(OR(CT5=versteckt!S1,CT5=versteckt!S2),"in Stunden","in Unterrichtseinheiten (45 Minten)"))</f>
        <v/>
      </c>
      <c r="CU6" s="62"/>
      <c r="CV6" s="62" t="str">
        <f>IF(CV5="","",IF(OR(CV5=versteckt!T1,CV5=versteckt!T2),"in Stunden","in Unterrichtseinheiten (45 Minten)"))</f>
        <v/>
      </c>
      <c r="CW6" s="62"/>
      <c r="CX6" s="62" t="str">
        <f>IF(CX5="","",IF(OR(CX5=versteckt!U1,CX5=versteckt!U2),"in Stunden","in Unterrichtseinheiten (45 Minten)"))</f>
        <v/>
      </c>
    </row>
    <row r="7" spans="1:104" x14ac:dyDescent="0.25">
      <c r="A7" s="70"/>
      <c r="B7" s="150"/>
      <c r="C7" s="8"/>
      <c r="D7" s="71"/>
      <c r="E7" s="55" t="s">
        <v>103</v>
      </c>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8"/>
      <c r="CF7" s="148"/>
      <c r="CG7" s="148"/>
      <c r="CH7" s="148"/>
      <c r="CI7" s="148"/>
      <c r="CJ7" s="148"/>
      <c r="CK7" s="148"/>
      <c r="CL7" s="148"/>
      <c r="CM7" s="148"/>
      <c r="CN7" s="148"/>
      <c r="CO7" s="148"/>
      <c r="CP7" s="149"/>
    </row>
    <row r="8" spans="1:104" ht="26.25" x14ac:dyDescent="0.25">
      <c r="A8" s="70"/>
      <c r="B8" s="150"/>
      <c r="C8" s="8"/>
      <c r="D8" s="72"/>
      <c r="E8" s="55" t="s">
        <v>76</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2"/>
    </row>
    <row r="9" spans="1:104" hidden="1" x14ac:dyDescent="0.25">
      <c r="A9" s="70"/>
      <c r="B9" s="150"/>
      <c r="C9" s="8"/>
      <c r="D9" s="72"/>
      <c r="E9" s="55" t="s">
        <v>77</v>
      </c>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134"/>
    </row>
    <row r="10" spans="1:104" ht="68.45" customHeight="1" thickBot="1" x14ac:dyDescent="0.3">
      <c r="A10" s="5"/>
      <c r="B10" s="73"/>
      <c r="C10" s="73"/>
      <c r="D10" s="6"/>
      <c r="E10" s="135" t="s">
        <v>92</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7"/>
      <c r="CQ10" t="s">
        <v>45</v>
      </c>
      <c r="CR10" t="s">
        <v>46</v>
      </c>
      <c r="CS10" t="s">
        <v>47</v>
      </c>
      <c r="CT10" t="s">
        <v>102</v>
      </c>
    </row>
    <row r="11" spans="1:104" s="15" customFormat="1" ht="81.75" customHeight="1" thickBot="1" x14ac:dyDescent="0.25">
      <c r="A11" s="173" t="s">
        <v>111</v>
      </c>
      <c r="B11" s="173" t="s">
        <v>112</v>
      </c>
      <c r="C11" s="113" t="s">
        <v>16</v>
      </c>
      <c r="D11" s="173" t="s">
        <v>124</v>
      </c>
      <c r="E11" s="173" t="s">
        <v>31</v>
      </c>
      <c r="F11" s="173" t="str">
        <f>IF(F6="Unterrichtseinheiten (45 Minuten)","Persönliche Teilnahme in UE",IF(F6="Stunden","Persönliche Teilnahme in Stunden",""))</f>
        <v/>
      </c>
      <c r="G11" s="173" t="str">
        <f t="shared" ref="G11:BR11" si="2">IF(G6="Unterrichtseinheiten (45 Minuten)","Persönliche Teilnahme in UE",IF(G6="Stunden","Persönliche Teilnahme in Stunden",""))</f>
        <v/>
      </c>
      <c r="H11" s="173" t="str">
        <f t="shared" si="2"/>
        <v/>
      </c>
      <c r="I11" s="173" t="str">
        <f t="shared" si="2"/>
        <v/>
      </c>
      <c r="J11" s="173" t="str">
        <f t="shared" si="2"/>
        <v/>
      </c>
      <c r="K11" s="173" t="str">
        <f t="shared" si="2"/>
        <v/>
      </c>
      <c r="L11" s="173" t="str">
        <f t="shared" si="2"/>
        <v/>
      </c>
      <c r="M11" s="173" t="str">
        <f t="shared" si="2"/>
        <v/>
      </c>
      <c r="N11" s="173" t="str">
        <f t="shared" si="2"/>
        <v/>
      </c>
      <c r="O11" s="173" t="str">
        <f t="shared" si="2"/>
        <v/>
      </c>
      <c r="P11" s="173" t="str">
        <f t="shared" si="2"/>
        <v/>
      </c>
      <c r="Q11" s="173" t="str">
        <f t="shared" si="2"/>
        <v/>
      </c>
      <c r="R11" s="173" t="str">
        <f t="shared" si="2"/>
        <v/>
      </c>
      <c r="S11" s="173" t="str">
        <f t="shared" si="2"/>
        <v/>
      </c>
      <c r="T11" s="173" t="str">
        <f t="shared" si="2"/>
        <v/>
      </c>
      <c r="U11" s="173" t="str">
        <f t="shared" si="2"/>
        <v/>
      </c>
      <c r="V11" s="173" t="str">
        <f t="shared" si="2"/>
        <v/>
      </c>
      <c r="W11" s="173" t="str">
        <f t="shared" si="2"/>
        <v/>
      </c>
      <c r="X11" s="173" t="str">
        <f t="shared" si="2"/>
        <v/>
      </c>
      <c r="Y11" s="173" t="str">
        <f t="shared" si="2"/>
        <v/>
      </c>
      <c r="Z11" s="173" t="str">
        <f t="shared" si="2"/>
        <v/>
      </c>
      <c r="AA11" s="173" t="str">
        <f t="shared" si="2"/>
        <v/>
      </c>
      <c r="AB11" s="173" t="str">
        <f t="shared" si="2"/>
        <v/>
      </c>
      <c r="AC11" s="173" t="str">
        <f t="shared" si="2"/>
        <v/>
      </c>
      <c r="AD11" s="173" t="str">
        <f t="shared" si="2"/>
        <v/>
      </c>
      <c r="AE11" s="173" t="str">
        <f t="shared" si="2"/>
        <v/>
      </c>
      <c r="AF11" s="173" t="str">
        <f t="shared" si="2"/>
        <v/>
      </c>
      <c r="AG11" s="173" t="str">
        <f t="shared" si="2"/>
        <v/>
      </c>
      <c r="AH11" s="173" t="str">
        <f t="shared" si="2"/>
        <v/>
      </c>
      <c r="AI11" s="173" t="str">
        <f t="shared" si="2"/>
        <v/>
      </c>
      <c r="AJ11" s="173" t="str">
        <f t="shared" si="2"/>
        <v/>
      </c>
      <c r="AK11" s="173" t="str">
        <f t="shared" si="2"/>
        <v/>
      </c>
      <c r="AL11" s="173" t="str">
        <f t="shared" si="2"/>
        <v/>
      </c>
      <c r="AM11" s="173" t="str">
        <f t="shared" si="2"/>
        <v/>
      </c>
      <c r="AN11" s="173" t="str">
        <f t="shared" si="2"/>
        <v/>
      </c>
      <c r="AO11" s="173" t="str">
        <f t="shared" si="2"/>
        <v/>
      </c>
      <c r="AP11" s="173" t="str">
        <f t="shared" si="2"/>
        <v/>
      </c>
      <c r="AQ11" s="173" t="str">
        <f t="shared" si="2"/>
        <v/>
      </c>
      <c r="AR11" s="173" t="str">
        <f t="shared" si="2"/>
        <v/>
      </c>
      <c r="AS11" s="173" t="str">
        <f t="shared" si="2"/>
        <v/>
      </c>
      <c r="AT11" s="173" t="str">
        <f t="shared" si="2"/>
        <v/>
      </c>
      <c r="AU11" s="173" t="str">
        <f t="shared" si="2"/>
        <v/>
      </c>
      <c r="AV11" s="173" t="str">
        <f t="shared" si="2"/>
        <v/>
      </c>
      <c r="AW11" s="173" t="str">
        <f t="shared" si="2"/>
        <v/>
      </c>
      <c r="AX11" s="173" t="str">
        <f t="shared" si="2"/>
        <v/>
      </c>
      <c r="AY11" s="173" t="str">
        <f t="shared" si="2"/>
        <v/>
      </c>
      <c r="AZ11" s="173" t="str">
        <f t="shared" si="2"/>
        <v/>
      </c>
      <c r="BA11" s="173" t="str">
        <f t="shared" si="2"/>
        <v/>
      </c>
      <c r="BB11" s="173" t="str">
        <f t="shared" si="2"/>
        <v/>
      </c>
      <c r="BC11" s="173" t="str">
        <f t="shared" si="2"/>
        <v/>
      </c>
      <c r="BD11" s="173" t="str">
        <f t="shared" si="2"/>
        <v/>
      </c>
      <c r="BE11" s="173" t="str">
        <f t="shared" si="2"/>
        <v/>
      </c>
      <c r="BF11" s="173" t="str">
        <f t="shared" si="2"/>
        <v/>
      </c>
      <c r="BG11" s="173" t="str">
        <f t="shared" si="2"/>
        <v/>
      </c>
      <c r="BH11" s="173" t="str">
        <f t="shared" si="2"/>
        <v/>
      </c>
      <c r="BI11" s="173" t="str">
        <f t="shared" si="2"/>
        <v/>
      </c>
      <c r="BJ11" s="173" t="str">
        <f t="shared" si="2"/>
        <v/>
      </c>
      <c r="BK11" s="173" t="str">
        <f t="shared" si="2"/>
        <v/>
      </c>
      <c r="BL11" s="173" t="str">
        <f t="shared" si="2"/>
        <v/>
      </c>
      <c r="BM11" s="173" t="str">
        <f t="shared" si="2"/>
        <v/>
      </c>
      <c r="BN11" s="173" t="str">
        <f t="shared" si="2"/>
        <v/>
      </c>
      <c r="BO11" s="173" t="str">
        <f t="shared" si="2"/>
        <v/>
      </c>
      <c r="BP11" s="173" t="str">
        <f t="shared" si="2"/>
        <v/>
      </c>
      <c r="BQ11" s="173" t="str">
        <f t="shared" si="2"/>
        <v/>
      </c>
      <c r="BR11" s="173" t="str">
        <f t="shared" si="2"/>
        <v/>
      </c>
      <c r="BS11" s="173" t="str">
        <f t="shared" ref="BS11:CP11" si="3">IF(BS6="Unterrichtseinheiten (45 Minuten)","Persönliche Teilnahme in UE",IF(BS6="Stunden","Persönliche Teilnahme in Stunden",""))</f>
        <v/>
      </c>
      <c r="BT11" s="173" t="str">
        <f t="shared" si="3"/>
        <v/>
      </c>
      <c r="BU11" s="173" t="str">
        <f t="shared" si="3"/>
        <v/>
      </c>
      <c r="BV11" s="173" t="str">
        <f t="shared" si="3"/>
        <v/>
      </c>
      <c r="BW11" s="173" t="str">
        <f t="shared" si="3"/>
        <v/>
      </c>
      <c r="BX11" s="173" t="str">
        <f t="shared" si="3"/>
        <v/>
      </c>
      <c r="BY11" s="173" t="str">
        <f t="shared" si="3"/>
        <v/>
      </c>
      <c r="BZ11" s="173" t="str">
        <f t="shared" si="3"/>
        <v/>
      </c>
      <c r="CA11" s="173" t="str">
        <f t="shared" si="3"/>
        <v/>
      </c>
      <c r="CB11" s="173" t="str">
        <f t="shared" si="3"/>
        <v/>
      </c>
      <c r="CC11" s="173" t="str">
        <f t="shared" si="3"/>
        <v/>
      </c>
      <c r="CD11" s="173" t="str">
        <f t="shared" si="3"/>
        <v/>
      </c>
      <c r="CE11" s="173" t="str">
        <f t="shared" si="3"/>
        <v/>
      </c>
      <c r="CF11" s="173" t="str">
        <f t="shared" si="3"/>
        <v/>
      </c>
      <c r="CG11" s="173" t="str">
        <f t="shared" si="3"/>
        <v/>
      </c>
      <c r="CH11" s="173" t="str">
        <f t="shared" si="3"/>
        <v/>
      </c>
      <c r="CI11" s="173" t="str">
        <f t="shared" si="3"/>
        <v/>
      </c>
      <c r="CJ11" s="173" t="str">
        <f t="shared" si="3"/>
        <v/>
      </c>
      <c r="CK11" s="173" t="str">
        <f t="shared" si="3"/>
        <v/>
      </c>
      <c r="CL11" s="173" t="str">
        <f t="shared" si="3"/>
        <v/>
      </c>
      <c r="CM11" s="173" t="str">
        <f t="shared" si="3"/>
        <v/>
      </c>
      <c r="CN11" s="173" t="str">
        <f t="shared" si="3"/>
        <v/>
      </c>
      <c r="CO11" s="173" t="str">
        <f t="shared" si="3"/>
        <v/>
      </c>
      <c r="CP11" s="173" t="str">
        <f t="shared" si="3"/>
        <v/>
      </c>
    </row>
    <row r="12" spans="1:104" x14ac:dyDescent="0.25">
      <c r="A12" s="59"/>
      <c r="B12" s="154"/>
      <c r="C12" s="59"/>
      <c r="D12" s="59"/>
      <c r="E12" s="174"/>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66" t="str">
        <f>IF($CQ$2=2022,IF(ISBLANK($C12),"",IF(OR(AND(D12=versteckt!C$1,'Erfassung Schulungstunden'!E12=versteckt!B$1,'Auswertung pro MA'!E7&gt;=16,'Auswertung pro MA'!F7&gt;=3,OR('Erfassung Schulungstunden'!C12=versteckt!G$1,'Erfassung Schulungstunden'!C12=versteckt!G$2,'Erfassung Schulungstunden'!C12=versteckt!G$3,'Erfassung Schulungstunden'!C12=versteckt!G$7,'Erfassung Schulungstunden'!C12=versteckt!G$8)),AND(D12=versteckt!C$1,'Erfassung Schulungstunden'!E12=versteckt!B$1,'Auswertung pro MA'!E7&gt;=8,'Auswertung pro MA'!F7&gt;=2,OR(C12=versteckt!G$4,'Erfassung Schulungstunden'!C12=versteckt!G$5,'Erfassung Schulungstunden'!C12=versteckt!G$6)),AND(D12=versteckt!C$2,'Auswertung pro MA'!D7&gt;=3)),1,2)),IF(ISBLANK($C12),"",IF(OR(AND(D12=versteckt!C$1,'Erfassung Schulungstunden'!E12=versteckt!B$1,'Auswertung pro MA'!E7&gt;=16,'Auswertung pro MA'!F7&gt;=3,OR('Erfassung Schulungstunden'!C12=versteckt!G$1,'Erfassung Schulungstunden'!C12=versteckt!G$2,'Erfassung Schulungstunden'!C12=versteckt!G$3,'Erfassung Schulungstunden'!C12=versteckt!G$7,'Erfassung Schulungstunden'!C12=versteckt!G$8)),AND(D12=versteckt!C$1,'Erfassung Schulungstunden'!E12=versteckt!B$1,'Auswertung pro MA'!E7&gt;=8,'Auswertung pro MA'!F7&gt;=2,OR(C12=versteckt!G$4,'Erfassung Schulungstunden'!C12=versteckt!G$5,'Erfassung Schulungstunden'!C12=versteckt!G$6)),AND(D12=versteckt!C$2,'Auswertung pro MA'!D7&gt;=6)),1,2)))</f>
        <v/>
      </c>
      <c r="CR12" s="66" t="str">
        <f>IF(ISBLANK($C12),"",IF(AND(CQ12=2,CS12=2),1,2))</f>
        <v/>
      </c>
      <c r="CS12" s="67" t="str">
        <f>IF(ISBLANK($C12),"",IF(OR(AND(D12=versteckt!C$1,'Erfassung Schulungstunden'!E12=versteckt!B$2,'Auswertung pro MA'!E7&gt;=16,'Auswertung pro MA'!F7&gt;=3,OR('Erfassung Schulungstunden'!C12=versteckt!G$1,'Erfassung Schulungstunden'!C12=versteckt!G$2,'Erfassung Schulungstunden'!C12=versteckt!G$3,'Erfassung Schulungstunden'!C12=versteckt!G$7,'Erfassung Schulungstunden'!C12=versteckt!G$8)),AND(D12=versteckt!C$1,'Erfassung Schulungstunden'!E12=versteckt!B$2,'Auswertung pro MA'!E7&gt;=8,'Auswertung pro MA'!F7&gt;=2,OR(C12=versteckt!G$4,'Erfassung Schulungstunden'!C12=versteckt!G$5,'Erfassung Schulungstunden'!C12=versteckt!G$6))),1,2))</f>
        <v/>
      </c>
      <c r="CT12" s="66" t="str">
        <f>'Auswertung pro MA'!D7</f>
        <v/>
      </c>
      <c r="CU12" s="66"/>
      <c r="CV12" s="66"/>
      <c r="CW12" s="66"/>
      <c r="CX12" s="66"/>
      <c r="CY12" s="8"/>
      <c r="CZ12" s="8"/>
    </row>
    <row r="13" spans="1:104" ht="15.6" customHeight="1" x14ac:dyDescent="0.25">
      <c r="A13" s="57"/>
      <c r="B13" s="172"/>
      <c r="C13" s="59"/>
      <c r="D13" s="59"/>
      <c r="E13" s="174"/>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66" t="str">
        <f>IF($CQ$2=2022,IF(ISBLANK($C13),"",IF(OR(AND(D13=versteckt!C$1,'Erfassung Schulungstunden'!E13=versteckt!B$1,'Auswertung pro MA'!E8&gt;=16,'Auswertung pro MA'!F8&gt;=3,OR('Erfassung Schulungstunden'!C13=versteckt!G$1,'Erfassung Schulungstunden'!C13=versteckt!G$2,'Erfassung Schulungstunden'!C13=versteckt!G$3,'Erfassung Schulungstunden'!C13=versteckt!G$7,'Erfassung Schulungstunden'!C13=versteckt!G$8)),AND(D13=versteckt!C$1,'Erfassung Schulungstunden'!E13=versteckt!B$1,'Auswertung pro MA'!E8&gt;=8,'Auswertung pro MA'!F8&gt;=2,OR(C13=versteckt!G$4,'Erfassung Schulungstunden'!C13=versteckt!G$5,'Erfassung Schulungstunden'!C13=versteckt!G$6)),AND(D13=versteckt!C$2,'Auswertung pro MA'!D8&gt;=3)),1,2)),IF(ISBLANK($C13),"",IF(OR(AND(D13=versteckt!C$1,'Erfassung Schulungstunden'!E13=versteckt!B$1,'Auswertung pro MA'!E8&gt;=16,'Auswertung pro MA'!F8&gt;=3,OR('Erfassung Schulungstunden'!C13=versteckt!G$1,'Erfassung Schulungstunden'!C13=versteckt!G$2,'Erfassung Schulungstunden'!C13=versteckt!G$3,'Erfassung Schulungstunden'!C13=versteckt!G$7,'Erfassung Schulungstunden'!C13=versteckt!G$8)),AND(D13=versteckt!C$1,'Erfassung Schulungstunden'!E13=versteckt!B$1,'Auswertung pro MA'!E8&gt;=8,'Auswertung pro MA'!F8&gt;=2,OR(C13=versteckt!G$4,'Erfassung Schulungstunden'!C13=versteckt!G$5,'Erfassung Schulungstunden'!C13=versteckt!G$6)),AND(D13=versteckt!C$2,'Auswertung pro MA'!D8&gt;=6)),1,2)))</f>
        <v/>
      </c>
      <c r="CR13" s="66" t="str">
        <f t="shared" ref="CR13:CR76" si="4">IF(ISBLANK($C13),"",IF(AND(CQ13=2,CS13=2),1,2))</f>
        <v/>
      </c>
      <c r="CS13" s="67" t="str">
        <f>IF(ISBLANK($C13),"",IF(OR(AND(D13=versteckt!C$1,'Erfassung Schulungstunden'!E13=versteckt!B$2,'Auswertung pro MA'!E8&gt;=16,'Auswertung pro MA'!F8&gt;=3,OR('Erfassung Schulungstunden'!C13=versteckt!G$1,'Erfassung Schulungstunden'!C13=versteckt!G$2,'Erfassung Schulungstunden'!C13=versteckt!G$3,'Erfassung Schulungstunden'!C13=versteckt!G$7,'Erfassung Schulungstunden'!C13=versteckt!G$8)),AND(D13=versteckt!C$1,'Erfassung Schulungstunden'!E13=versteckt!B$2,'Auswertung pro MA'!E8&gt;=8,'Auswertung pro MA'!F8&gt;=2,OR(C13=versteckt!G$4,'Erfassung Schulungstunden'!C13=versteckt!G$5,'Erfassung Schulungstunden'!C13=versteckt!G$6))),1,2))</f>
        <v/>
      </c>
      <c r="CT13" s="66" t="str">
        <f>'Auswertung pro MA'!D8</f>
        <v/>
      </c>
      <c r="CU13" s="150"/>
      <c r="CV13" s="8"/>
      <c r="CW13" s="8"/>
      <c r="CX13" s="8"/>
      <c r="CY13" s="8"/>
      <c r="CZ13" s="8"/>
    </row>
    <row r="14" spans="1:104" x14ac:dyDescent="0.25">
      <c r="A14" s="57"/>
      <c r="B14" s="172"/>
      <c r="C14" s="59"/>
      <c r="D14" s="58"/>
      <c r="E14" s="174"/>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66" t="str">
        <f>IF($CQ$2=2022,IF(ISBLANK($C14),"",IF(OR(AND(D14=versteckt!C$1,'Erfassung Schulungstunden'!E14=versteckt!B$1,'Auswertung pro MA'!E9&gt;=16,'Auswertung pro MA'!F9&gt;=3,OR('Erfassung Schulungstunden'!C14=versteckt!G$1,'Erfassung Schulungstunden'!C14=versteckt!G$2,'Erfassung Schulungstunden'!C14=versteckt!G$3,'Erfassung Schulungstunden'!C14=versteckt!G$7,'Erfassung Schulungstunden'!C14=versteckt!G$8)),AND(D14=versteckt!C$1,'Erfassung Schulungstunden'!E14=versteckt!B$1,'Auswertung pro MA'!E9&gt;=8,'Auswertung pro MA'!F9&gt;=2,OR(C14=versteckt!G$4,'Erfassung Schulungstunden'!C14=versteckt!G$5,'Erfassung Schulungstunden'!C14=versteckt!G$6)),AND(D14=versteckt!C$2,'Auswertung pro MA'!D9&gt;=3)),1,2)),IF(ISBLANK($C14),"",IF(OR(AND(D14=versteckt!C$1,'Erfassung Schulungstunden'!E14=versteckt!B$1,'Auswertung pro MA'!E9&gt;=16,'Auswertung pro MA'!F9&gt;=3,OR('Erfassung Schulungstunden'!C14=versteckt!G$1,'Erfassung Schulungstunden'!C14=versteckt!G$2,'Erfassung Schulungstunden'!C14=versteckt!G$3,'Erfassung Schulungstunden'!C14=versteckt!G$7,'Erfassung Schulungstunden'!C14=versteckt!G$8)),AND(D14=versteckt!C$1,'Erfassung Schulungstunden'!E14=versteckt!B$1,'Auswertung pro MA'!E9&gt;=8,'Auswertung pro MA'!F9&gt;=2,OR(C14=versteckt!G$4,'Erfassung Schulungstunden'!C14=versteckt!G$5,'Erfassung Schulungstunden'!C14=versteckt!G$6)),AND(D14=versteckt!C$2,'Auswertung pro MA'!D9&gt;=6)),1,2)))</f>
        <v/>
      </c>
      <c r="CR14" s="66" t="str">
        <f t="shared" si="4"/>
        <v/>
      </c>
      <c r="CS14" s="67" t="str">
        <f>IF(ISBLANK($C14),"",IF(OR(AND(D14=versteckt!C$1,'Erfassung Schulungstunden'!E14=versteckt!B$2,'Auswertung pro MA'!E9&gt;=16,'Auswertung pro MA'!F9&gt;=3,OR('Erfassung Schulungstunden'!C14=versteckt!G$1,'Erfassung Schulungstunden'!C14=versteckt!G$2,'Erfassung Schulungstunden'!C14=versteckt!G$3,'Erfassung Schulungstunden'!C14=versteckt!G$7,'Erfassung Schulungstunden'!C14=versteckt!G$8)),AND(D14=versteckt!C$1,'Erfassung Schulungstunden'!E14=versteckt!B$2,'Auswertung pro MA'!E9&gt;=8,'Auswertung pro MA'!F9&gt;=2,OR(C14=versteckt!G$4,'Erfassung Schulungstunden'!C14=versteckt!G$5,'Erfassung Schulungstunden'!C14=versteckt!G$6))),1,2))</f>
        <v/>
      </c>
      <c r="CT14" s="66" t="str">
        <f>'Auswertung pro MA'!D9</f>
        <v/>
      </c>
      <c r="CU14" s="150"/>
      <c r="CV14" s="8"/>
      <c r="CW14" s="8"/>
      <c r="CX14" s="8"/>
      <c r="CY14" s="8"/>
      <c r="CZ14" s="8"/>
    </row>
    <row r="15" spans="1:104" x14ac:dyDescent="0.25">
      <c r="A15" s="57"/>
      <c r="B15" s="172"/>
      <c r="C15" s="59"/>
      <c r="D15" s="58"/>
      <c r="E15" s="174"/>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66" t="str">
        <f>IF($CQ$2=2022,IF(ISBLANK($C15),"",IF(OR(AND(D15=versteckt!C$1,'Erfassung Schulungstunden'!E15=versteckt!B$1,'Auswertung pro MA'!E10&gt;=16,'Auswertung pro MA'!F10&gt;=3,OR('Erfassung Schulungstunden'!C15=versteckt!G$1,'Erfassung Schulungstunden'!C15=versteckt!G$2,'Erfassung Schulungstunden'!C15=versteckt!G$3,'Erfassung Schulungstunden'!C15=versteckt!G$7,'Erfassung Schulungstunden'!C15=versteckt!G$8)),AND(D15=versteckt!C$1,'Erfassung Schulungstunden'!E15=versteckt!B$1,'Auswertung pro MA'!E10&gt;=8,'Auswertung pro MA'!F10&gt;=2,OR(C15=versteckt!G$4,'Erfassung Schulungstunden'!C15=versteckt!G$5,'Erfassung Schulungstunden'!C15=versteckt!G$6)),AND(D15=versteckt!C$2,'Auswertung pro MA'!D10&gt;=3)),1,2)),IF(ISBLANK($C15),"",IF(OR(AND(D15=versteckt!C$1,'Erfassung Schulungstunden'!E15=versteckt!B$1,'Auswertung pro MA'!E10&gt;=16,'Auswertung pro MA'!F10&gt;=3,OR('Erfassung Schulungstunden'!C15=versteckt!G$1,'Erfassung Schulungstunden'!C15=versteckt!G$2,'Erfassung Schulungstunden'!C15=versteckt!G$3,'Erfassung Schulungstunden'!C15=versteckt!G$7,'Erfassung Schulungstunden'!C15=versteckt!G$8)),AND(D15=versteckt!C$1,'Erfassung Schulungstunden'!E15=versteckt!B$1,'Auswertung pro MA'!E10&gt;=8,'Auswertung pro MA'!F10&gt;=2,OR(C15=versteckt!G$4,'Erfassung Schulungstunden'!C15=versteckt!G$5,'Erfassung Schulungstunden'!C15=versteckt!G$6)),AND(D15=versteckt!C$2,'Auswertung pro MA'!D10&gt;=6)),1,2)))</f>
        <v/>
      </c>
      <c r="CR15" s="66" t="str">
        <f t="shared" si="4"/>
        <v/>
      </c>
      <c r="CS15" s="67" t="str">
        <f>IF(ISBLANK($C15),"",IF(OR(AND(D15=versteckt!C$1,'Erfassung Schulungstunden'!E15=versteckt!B$2,'Auswertung pro MA'!E10&gt;=16,'Auswertung pro MA'!F10&gt;=3,OR('Erfassung Schulungstunden'!C15=versteckt!G$1,'Erfassung Schulungstunden'!C15=versteckt!G$2,'Erfassung Schulungstunden'!C15=versteckt!G$3,'Erfassung Schulungstunden'!C15=versteckt!G$7,'Erfassung Schulungstunden'!C15=versteckt!G$8)),AND(D15=versteckt!C$1,'Erfassung Schulungstunden'!E15=versteckt!B$2,'Auswertung pro MA'!E10&gt;=8,'Auswertung pro MA'!F10&gt;=2,OR(C15=versteckt!G$4,'Erfassung Schulungstunden'!C15=versteckt!G$5,'Erfassung Schulungstunden'!C15=versteckt!G$6))),1,2))</f>
        <v/>
      </c>
      <c r="CT15" s="66" t="str">
        <f>'Auswertung pro MA'!D10</f>
        <v/>
      </c>
      <c r="CU15" s="150"/>
      <c r="CV15" s="8"/>
      <c r="CW15" s="8"/>
      <c r="CX15" s="8"/>
      <c r="CY15" s="8"/>
      <c r="CZ15" s="8"/>
    </row>
    <row r="16" spans="1:104" x14ac:dyDescent="0.25">
      <c r="A16" s="57"/>
      <c r="B16" s="172"/>
      <c r="C16" s="59"/>
      <c r="D16" s="58"/>
      <c r="E16" s="174"/>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66" t="str">
        <f>IF($CQ$2=2022,IF(ISBLANK($C16),"",IF(OR(AND(D16=versteckt!C$1,'Erfassung Schulungstunden'!E16=versteckt!B$1,'Auswertung pro MA'!E11&gt;=16,'Auswertung pro MA'!F11&gt;=3,OR('Erfassung Schulungstunden'!C16=versteckt!G$1,'Erfassung Schulungstunden'!C16=versteckt!G$2,'Erfassung Schulungstunden'!C16=versteckt!G$3,'Erfassung Schulungstunden'!C16=versteckt!G$7,'Erfassung Schulungstunden'!C16=versteckt!G$8)),AND(D16=versteckt!C$1,'Erfassung Schulungstunden'!E16=versteckt!B$1,'Auswertung pro MA'!E11&gt;=8,'Auswertung pro MA'!F11&gt;=2,OR(C16=versteckt!G$4,'Erfassung Schulungstunden'!C16=versteckt!G$5,'Erfassung Schulungstunden'!C16=versteckt!G$6)),AND(D16=versteckt!C$2,'Auswertung pro MA'!D11&gt;=3)),1,2)),IF(ISBLANK($C16),"",IF(OR(AND(D16=versteckt!C$1,'Erfassung Schulungstunden'!E16=versteckt!B$1,'Auswertung pro MA'!E11&gt;=16,'Auswertung pro MA'!F11&gt;=3,OR('Erfassung Schulungstunden'!C16=versteckt!G$1,'Erfassung Schulungstunden'!C16=versteckt!G$2,'Erfassung Schulungstunden'!C16=versteckt!G$3,'Erfassung Schulungstunden'!C16=versteckt!G$7,'Erfassung Schulungstunden'!C16=versteckt!G$8)),AND(D16=versteckt!C$1,'Erfassung Schulungstunden'!E16=versteckt!B$1,'Auswertung pro MA'!E11&gt;=8,'Auswertung pro MA'!F11&gt;=2,OR(C16=versteckt!G$4,'Erfassung Schulungstunden'!C16=versteckt!G$5,'Erfassung Schulungstunden'!C16=versteckt!G$6)),AND(D16=versteckt!C$2,'Auswertung pro MA'!D11&gt;=6)),1,2)))</f>
        <v/>
      </c>
      <c r="CR16" s="66" t="str">
        <f t="shared" si="4"/>
        <v/>
      </c>
      <c r="CS16" s="67" t="str">
        <f>IF(ISBLANK($C16),"",IF(OR(AND(D16=versteckt!C$1,'Erfassung Schulungstunden'!E16=versteckt!B$2,'Auswertung pro MA'!E11&gt;=16,'Auswertung pro MA'!F11&gt;=3,OR('Erfassung Schulungstunden'!C16=versteckt!G$1,'Erfassung Schulungstunden'!C16=versteckt!G$2,'Erfassung Schulungstunden'!C16=versteckt!G$3,'Erfassung Schulungstunden'!C16=versteckt!G$7,'Erfassung Schulungstunden'!C16=versteckt!G$8)),AND(D16=versteckt!C$1,'Erfassung Schulungstunden'!E16=versteckt!B$2,'Auswertung pro MA'!E11&gt;=8,'Auswertung pro MA'!F11&gt;=2,OR(C16=versteckt!G$4,'Erfassung Schulungstunden'!C16=versteckt!G$5,'Erfassung Schulungstunden'!C16=versteckt!G$6))),1,2))</f>
        <v/>
      </c>
      <c r="CT16" s="66" t="str">
        <f>'Auswertung pro MA'!D11</f>
        <v/>
      </c>
      <c r="CU16" s="150"/>
      <c r="CV16" s="8"/>
      <c r="CW16" s="8"/>
      <c r="CX16" s="8"/>
      <c r="CY16" s="8"/>
      <c r="CZ16" s="8"/>
    </row>
    <row r="17" spans="1:104" x14ac:dyDescent="0.25">
      <c r="A17" s="57"/>
      <c r="B17" s="172"/>
      <c r="C17" s="59"/>
      <c r="D17" s="59"/>
      <c r="E17" s="174"/>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66" t="str">
        <f>IF($CQ$2=2022,IF(ISBLANK($C17),"",IF(OR(AND(D17=versteckt!C$1,'Erfassung Schulungstunden'!E17=versteckt!B$1,'Auswertung pro MA'!E12&gt;=16,'Auswertung pro MA'!F12&gt;=3,OR('Erfassung Schulungstunden'!C17=versteckt!G$1,'Erfassung Schulungstunden'!C17=versteckt!G$2,'Erfassung Schulungstunden'!C17=versteckt!G$3,'Erfassung Schulungstunden'!C17=versteckt!G$7,'Erfassung Schulungstunden'!C17=versteckt!G$8)),AND(D17=versteckt!C$1,'Erfassung Schulungstunden'!E17=versteckt!B$1,'Auswertung pro MA'!E12&gt;=8,'Auswertung pro MA'!F12&gt;=2,OR(C17=versteckt!G$4,'Erfassung Schulungstunden'!C17=versteckt!G$5,'Erfassung Schulungstunden'!C17=versteckt!G$6)),AND(D17=versteckt!C$2,'Auswertung pro MA'!D12&gt;=3)),1,2)),IF(ISBLANK($C17),"",IF(OR(AND(D17=versteckt!C$1,'Erfassung Schulungstunden'!E17=versteckt!B$1,'Auswertung pro MA'!E12&gt;=16,'Auswertung pro MA'!F12&gt;=3,OR('Erfassung Schulungstunden'!C17=versteckt!G$1,'Erfassung Schulungstunden'!C17=versteckt!G$2,'Erfassung Schulungstunden'!C17=versteckt!G$3,'Erfassung Schulungstunden'!C17=versteckt!G$7,'Erfassung Schulungstunden'!C17=versteckt!G$8)),AND(D17=versteckt!C$1,'Erfassung Schulungstunden'!E17=versteckt!B$1,'Auswertung pro MA'!E12&gt;=8,'Auswertung pro MA'!F12&gt;=2,OR(C17=versteckt!G$4,'Erfassung Schulungstunden'!C17=versteckt!G$5,'Erfassung Schulungstunden'!C17=versteckt!G$6)),AND(D17=versteckt!C$2,'Auswertung pro MA'!D12&gt;=6)),1,2)))</f>
        <v/>
      </c>
      <c r="CR17" s="66" t="str">
        <f t="shared" si="4"/>
        <v/>
      </c>
      <c r="CS17" s="67" t="str">
        <f>IF(ISBLANK($C17),"",IF(OR(AND(D17=versteckt!C$1,'Erfassung Schulungstunden'!E17=versteckt!B$2,'Auswertung pro MA'!E12&gt;=16,'Auswertung pro MA'!F12&gt;=3,OR('Erfassung Schulungstunden'!C17=versteckt!G$1,'Erfassung Schulungstunden'!C17=versteckt!G$2,'Erfassung Schulungstunden'!C17=versteckt!G$3,'Erfassung Schulungstunden'!C17=versteckt!G$7,'Erfassung Schulungstunden'!C17=versteckt!G$8)),AND(D17=versteckt!C$1,'Erfassung Schulungstunden'!E17=versteckt!B$2,'Auswertung pro MA'!E12&gt;=8,'Auswertung pro MA'!F12&gt;=2,OR(C17=versteckt!G$4,'Erfassung Schulungstunden'!C17=versteckt!G$5,'Erfassung Schulungstunden'!C17=versteckt!G$6))),1,2))</f>
        <v/>
      </c>
      <c r="CT17" s="66" t="str">
        <f>'Auswertung pro MA'!D12</f>
        <v/>
      </c>
      <c r="CU17" s="150"/>
      <c r="CV17" s="8"/>
      <c r="CW17" s="8"/>
      <c r="CX17" s="8"/>
      <c r="CY17" s="8"/>
      <c r="CZ17" s="8"/>
    </row>
    <row r="18" spans="1:104" x14ac:dyDescent="0.25">
      <c r="A18" s="57"/>
      <c r="B18" s="172"/>
      <c r="C18" s="59"/>
      <c r="D18" s="59"/>
      <c r="E18" s="174"/>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66" t="str">
        <f>IF($CQ$2=2022,IF(ISBLANK($C18),"",IF(OR(AND(D18=versteckt!C$1,'Erfassung Schulungstunden'!E18=versteckt!B$1,'Auswertung pro MA'!E13&gt;=16,'Auswertung pro MA'!F13&gt;=3,OR('Erfassung Schulungstunden'!C18=versteckt!G$1,'Erfassung Schulungstunden'!C18=versteckt!G$2,'Erfassung Schulungstunden'!C18=versteckt!G$3,'Erfassung Schulungstunden'!C18=versteckt!G$7,'Erfassung Schulungstunden'!C18=versteckt!G$8)),AND(D18=versteckt!C$1,'Erfassung Schulungstunden'!E18=versteckt!B$1,'Auswertung pro MA'!E13&gt;=8,'Auswertung pro MA'!F13&gt;=2,OR(C18=versteckt!G$4,'Erfassung Schulungstunden'!C18=versteckt!G$5,'Erfassung Schulungstunden'!C18=versteckt!G$6)),AND(D18=versteckt!C$2,'Auswertung pro MA'!D13&gt;=3)),1,2)),IF(ISBLANK($C18),"",IF(OR(AND(D18=versteckt!C$1,'Erfassung Schulungstunden'!E18=versteckt!B$1,'Auswertung pro MA'!E13&gt;=16,'Auswertung pro MA'!F13&gt;=3,OR('Erfassung Schulungstunden'!C18=versteckt!G$1,'Erfassung Schulungstunden'!C18=versteckt!G$2,'Erfassung Schulungstunden'!C18=versteckt!G$3,'Erfassung Schulungstunden'!C18=versteckt!G$7,'Erfassung Schulungstunden'!C18=versteckt!G$8)),AND(D18=versteckt!C$1,'Erfassung Schulungstunden'!E18=versteckt!B$1,'Auswertung pro MA'!E13&gt;=8,'Auswertung pro MA'!F13&gt;=2,OR(C18=versteckt!G$4,'Erfassung Schulungstunden'!C18=versteckt!G$5,'Erfassung Schulungstunden'!C18=versteckt!G$6)),AND(D18=versteckt!C$2,'Auswertung pro MA'!D13&gt;=6)),1,2)))</f>
        <v/>
      </c>
      <c r="CR18" s="66" t="str">
        <f t="shared" si="4"/>
        <v/>
      </c>
      <c r="CS18" s="67" t="str">
        <f>IF(ISBLANK($C18),"",IF(OR(AND(D18=versteckt!C$1,'Erfassung Schulungstunden'!E18=versteckt!B$2,'Auswertung pro MA'!E13&gt;=16,'Auswertung pro MA'!F13&gt;=3,OR('Erfassung Schulungstunden'!C18=versteckt!G$1,'Erfassung Schulungstunden'!C18=versteckt!G$2,'Erfassung Schulungstunden'!C18=versteckt!G$3,'Erfassung Schulungstunden'!C18=versteckt!G$7,'Erfassung Schulungstunden'!C18=versteckt!G$8)),AND(D18=versteckt!C$1,'Erfassung Schulungstunden'!E18=versteckt!B$2,'Auswertung pro MA'!E13&gt;=8,'Auswertung pro MA'!F13&gt;=2,OR(C18=versteckt!G$4,'Erfassung Schulungstunden'!C18=versteckt!G$5,'Erfassung Schulungstunden'!C18=versteckt!G$6))),1,2))</f>
        <v/>
      </c>
      <c r="CT18" s="66" t="str">
        <f>'Auswertung pro MA'!D13</f>
        <v/>
      </c>
      <c r="CU18" s="150"/>
      <c r="CV18" s="8"/>
      <c r="CW18" s="8"/>
      <c r="CX18" s="8"/>
      <c r="CY18" s="8"/>
      <c r="CZ18" s="8"/>
    </row>
    <row r="19" spans="1:104" x14ac:dyDescent="0.25">
      <c r="A19" s="57"/>
      <c r="B19" s="172"/>
      <c r="C19" s="59"/>
      <c r="D19" s="58"/>
      <c r="E19" s="174"/>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66" t="str">
        <f>IF($CQ$2=2022,IF(ISBLANK($C19),"",IF(OR(AND(D19=versteckt!C$1,'Erfassung Schulungstunden'!E19=versteckt!B$1,'Auswertung pro MA'!E14&gt;=16,'Auswertung pro MA'!F14&gt;=3,OR('Erfassung Schulungstunden'!C19=versteckt!G$1,'Erfassung Schulungstunden'!C19=versteckt!G$2,'Erfassung Schulungstunden'!C19=versteckt!G$3,'Erfassung Schulungstunden'!C19=versteckt!G$7,'Erfassung Schulungstunden'!C19=versteckt!G$8)),AND(D19=versteckt!C$1,'Erfassung Schulungstunden'!E19=versteckt!B$1,'Auswertung pro MA'!E14&gt;=8,'Auswertung pro MA'!F14&gt;=2,OR(C19=versteckt!G$4,'Erfassung Schulungstunden'!C19=versteckt!G$5,'Erfassung Schulungstunden'!C19=versteckt!G$6)),AND(D19=versteckt!C$2,'Auswertung pro MA'!D14&gt;=3)),1,2)),IF(ISBLANK($C19),"",IF(OR(AND(D19=versteckt!C$1,'Erfassung Schulungstunden'!E19=versteckt!B$1,'Auswertung pro MA'!E14&gt;=16,'Auswertung pro MA'!F14&gt;=3,OR('Erfassung Schulungstunden'!C19=versteckt!G$1,'Erfassung Schulungstunden'!C19=versteckt!G$2,'Erfassung Schulungstunden'!C19=versteckt!G$3,'Erfassung Schulungstunden'!C19=versteckt!G$7,'Erfassung Schulungstunden'!C19=versteckt!G$8)),AND(D19=versteckt!C$1,'Erfassung Schulungstunden'!E19=versteckt!B$1,'Auswertung pro MA'!E14&gt;=8,'Auswertung pro MA'!F14&gt;=2,OR(C19=versteckt!G$4,'Erfassung Schulungstunden'!C19=versteckt!G$5,'Erfassung Schulungstunden'!C19=versteckt!G$6)),AND(D19=versteckt!C$2,'Auswertung pro MA'!D14&gt;=6)),1,2)))</f>
        <v/>
      </c>
      <c r="CR19" s="66" t="str">
        <f t="shared" si="4"/>
        <v/>
      </c>
      <c r="CS19" s="67" t="str">
        <f>IF(ISBLANK($C19),"",IF(OR(AND(D19=versteckt!C$1,'Erfassung Schulungstunden'!E19=versteckt!B$2,'Auswertung pro MA'!E14&gt;=16,'Auswertung pro MA'!F14&gt;=3,OR('Erfassung Schulungstunden'!C19=versteckt!G$1,'Erfassung Schulungstunden'!C19=versteckt!G$2,'Erfassung Schulungstunden'!C19=versteckt!G$3,'Erfassung Schulungstunden'!C19=versteckt!G$7,'Erfassung Schulungstunden'!C19=versteckt!G$8)),AND(D19=versteckt!C$1,'Erfassung Schulungstunden'!E19=versteckt!B$2,'Auswertung pro MA'!E14&gt;=8,'Auswertung pro MA'!F14&gt;=2,OR(C19=versteckt!G$4,'Erfassung Schulungstunden'!C19=versteckt!G$5,'Erfassung Schulungstunden'!C19=versteckt!G$6))),1,2))</f>
        <v/>
      </c>
      <c r="CT19" s="66" t="str">
        <f>'Auswertung pro MA'!D14</f>
        <v/>
      </c>
      <c r="CU19" s="150"/>
      <c r="CV19" s="8"/>
      <c r="CW19" s="8"/>
      <c r="CX19" s="8"/>
      <c r="CY19" s="8"/>
      <c r="CZ19" s="8"/>
    </row>
    <row r="20" spans="1:104" x14ac:dyDescent="0.25">
      <c r="A20" s="57"/>
      <c r="B20" s="172"/>
      <c r="C20" s="59"/>
      <c r="D20" s="58"/>
      <c r="E20" s="174"/>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66" t="str">
        <f>IF($CQ$2=2022,IF(ISBLANK($C20),"",IF(OR(AND(D20=versteckt!C$1,'Erfassung Schulungstunden'!E20=versteckt!B$1,'Auswertung pro MA'!E15&gt;=16,'Auswertung pro MA'!F15&gt;=3,OR('Erfassung Schulungstunden'!C20=versteckt!G$1,'Erfassung Schulungstunden'!C20=versteckt!G$2,'Erfassung Schulungstunden'!C20=versteckt!G$3,'Erfassung Schulungstunden'!C20=versteckt!G$7,'Erfassung Schulungstunden'!C20=versteckt!G$8)),AND(D20=versteckt!C$1,'Erfassung Schulungstunden'!E20=versteckt!B$1,'Auswertung pro MA'!E15&gt;=8,'Auswertung pro MA'!F15&gt;=2,OR(C20=versteckt!G$4,'Erfassung Schulungstunden'!C20=versteckt!G$5,'Erfassung Schulungstunden'!C20=versteckt!G$6)),AND(D20=versteckt!C$2,'Auswertung pro MA'!D15&gt;=3)),1,2)),IF(ISBLANK($C20),"",IF(OR(AND(D20=versteckt!C$1,'Erfassung Schulungstunden'!E20=versteckt!B$1,'Auswertung pro MA'!E15&gt;=16,'Auswertung pro MA'!F15&gt;=3,OR('Erfassung Schulungstunden'!C20=versteckt!G$1,'Erfassung Schulungstunden'!C20=versteckt!G$2,'Erfassung Schulungstunden'!C20=versteckt!G$3,'Erfassung Schulungstunden'!C20=versteckt!G$7,'Erfassung Schulungstunden'!C20=versteckt!G$8)),AND(D20=versteckt!C$1,'Erfassung Schulungstunden'!E20=versteckt!B$1,'Auswertung pro MA'!E15&gt;=8,'Auswertung pro MA'!F15&gt;=2,OR(C20=versteckt!G$4,'Erfassung Schulungstunden'!C20=versteckt!G$5,'Erfassung Schulungstunden'!C20=versteckt!G$6)),AND(D20=versteckt!C$2,'Auswertung pro MA'!D15&gt;=6)),1,2)))</f>
        <v/>
      </c>
      <c r="CR20" s="66" t="str">
        <f t="shared" si="4"/>
        <v/>
      </c>
      <c r="CS20" s="67" t="str">
        <f>IF(ISBLANK($C20),"",IF(OR(AND(D20=versteckt!C$1,'Erfassung Schulungstunden'!E20=versteckt!B$2,'Auswertung pro MA'!E15&gt;=16,'Auswertung pro MA'!F15&gt;=3,OR('Erfassung Schulungstunden'!C20=versteckt!G$1,'Erfassung Schulungstunden'!C20=versteckt!G$2,'Erfassung Schulungstunden'!C20=versteckt!G$3,'Erfassung Schulungstunden'!C20=versteckt!G$7,'Erfassung Schulungstunden'!C20=versteckt!G$8)),AND(D20=versteckt!C$1,'Erfassung Schulungstunden'!E20=versteckt!B$2,'Auswertung pro MA'!E15&gt;=8,'Auswertung pro MA'!F15&gt;=2,OR(C20=versteckt!G$4,'Erfassung Schulungstunden'!C20=versteckt!G$5,'Erfassung Schulungstunden'!C20=versteckt!G$6))),1,2))</f>
        <v/>
      </c>
      <c r="CT20" s="66" t="str">
        <f>'Auswertung pro MA'!D15</f>
        <v/>
      </c>
      <c r="CU20" s="150"/>
      <c r="CV20" s="8"/>
      <c r="CW20" s="8"/>
      <c r="CX20" s="8"/>
      <c r="CY20" s="8"/>
      <c r="CZ20" s="8"/>
    </row>
    <row r="21" spans="1:104" x14ac:dyDescent="0.25">
      <c r="A21" s="57"/>
      <c r="B21" s="172"/>
      <c r="C21" s="59"/>
      <c r="D21" s="58"/>
      <c r="E21" s="174"/>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66" t="str">
        <f>IF($CQ$2=2022,IF(ISBLANK($C21),"",IF(OR(AND(D21=versteckt!C$1,'Erfassung Schulungstunden'!E21=versteckt!B$1,'Auswertung pro MA'!E16&gt;=16,'Auswertung pro MA'!F16&gt;=3,OR('Erfassung Schulungstunden'!C21=versteckt!G$1,'Erfassung Schulungstunden'!C21=versteckt!G$2,'Erfassung Schulungstunden'!C21=versteckt!G$3,'Erfassung Schulungstunden'!C21=versteckt!G$7,'Erfassung Schulungstunden'!C21=versteckt!G$8)),AND(D21=versteckt!C$1,'Erfassung Schulungstunden'!E21=versteckt!B$1,'Auswertung pro MA'!E16&gt;=8,'Auswertung pro MA'!F16&gt;=2,OR(C21=versteckt!G$4,'Erfassung Schulungstunden'!C21=versteckt!G$5,'Erfassung Schulungstunden'!C21=versteckt!G$6)),AND(D21=versteckt!C$2,'Auswertung pro MA'!D16&gt;=3)),1,2)),IF(ISBLANK($C21),"",IF(OR(AND(D21=versteckt!C$1,'Erfassung Schulungstunden'!E21=versteckt!B$1,'Auswertung pro MA'!E16&gt;=16,'Auswertung pro MA'!F16&gt;=3,OR('Erfassung Schulungstunden'!C21=versteckt!G$1,'Erfassung Schulungstunden'!C21=versteckt!G$2,'Erfassung Schulungstunden'!C21=versteckt!G$3,'Erfassung Schulungstunden'!C21=versteckt!G$7,'Erfassung Schulungstunden'!C21=versteckt!G$8)),AND(D21=versteckt!C$1,'Erfassung Schulungstunden'!E21=versteckt!B$1,'Auswertung pro MA'!E16&gt;=8,'Auswertung pro MA'!F16&gt;=2,OR(C21=versteckt!G$4,'Erfassung Schulungstunden'!C21=versteckt!G$5,'Erfassung Schulungstunden'!C21=versteckt!G$6)),AND(D21=versteckt!C$2,'Auswertung pro MA'!D16&gt;=6)),1,2)))</f>
        <v/>
      </c>
      <c r="CR21" s="66" t="str">
        <f t="shared" si="4"/>
        <v/>
      </c>
      <c r="CS21" s="67" t="str">
        <f>IF(ISBLANK($C21),"",IF(OR(AND(D21=versteckt!C$1,'Erfassung Schulungstunden'!E21=versteckt!B$2,'Auswertung pro MA'!E16&gt;=16,'Auswertung pro MA'!F16&gt;=3,OR('Erfassung Schulungstunden'!C21=versteckt!G$1,'Erfassung Schulungstunden'!C21=versteckt!G$2,'Erfassung Schulungstunden'!C21=versteckt!G$3,'Erfassung Schulungstunden'!C21=versteckt!G$7,'Erfassung Schulungstunden'!C21=versteckt!G$8)),AND(D21=versteckt!C$1,'Erfassung Schulungstunden'!E21=versteckt!B$2,'Auswertung pro MA'!E16&gt;=8,'Auswertung pro MA'!F16&gt;=2,OR(C21=versteckt!G$4,'Erfassung Schulungstunden'!C21=versteckt!G$5,'Erfassung Schulungstunden'!C21=versteckt!G$6))),1,2))</f>
        <v/>
      </c>
      <c r="CT21" s="66" t="str">
        <f>'Auswertung pro MA'!D16</f>
        <v/>
      </c>
      <c r="CU21" s="150"/>
      <c r="CV21" s="8"/>
      <c r="CW21" s="8"/>
      <c r="CX21" s="8"/>
      <c r="CY21" s="8"/>
      <c r="CZ21" s="8"/>
    </row>
    <row r="22" spans="1:104" x14ac:dyDescent="0.25">
      <c r="A22" s="57"/>
      <c r="B22" s="172"/>
      <c r="C22" s="59"/>
      <c r="D22" s="59"/>
      <c r="E22" s="174"/>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66" t="str">
        <f>IF($CQ$2=2022,IF(ISBLANK($C22),"",IF(OR(AND(D22=versteckt!C$1,'Erfassung Schulungstunden'!E22=versteckt!B$1,'Auswertung pro MA'!E17&gt;=16,'Auswertung pro MA'!F17&gt;=3,OR('Erfassung Schulungstunden'!C22=versteckt!G$1,'Erfassung Schulungstunden'!C22=versteckt!G$2,'Erfassung Schulungstunden'!C22=versteckt!G$3,'Erfassung Schulungstunden'!C22=versteckt!G$7,'Erfassung Schulungstunden'!C22=versteckt!G$8)),AND(D22=versteckt!C$1,'Erfassung Schulungstunden'!E22=versteckt!B$1,'Auswertung pro MA'!E17&gt;=8,'Auswertung pro MA'!F17&gt;=2,OR(C22=versteckt!G$4,'Erfassung Schulungstunden'!C22=versteckt!G$5,'Erfassung Schulungstunden'!C22=versteckt!G$6)),AND(D22=versteckt!C$2,'Auswertung pro MA'!D17&gt;=3)),1,2)),IF(ISBLANK($C22),"",IF(OR(AND(D22=versteckt!C$1,'Erfassung Schulungstunden'!E22=versteckt!B$1,'Auswertung pro MA'!E17&gt;=16,'Auswertung pro MA'!F17&gt;=3,OR('Erfassung Schulungstunden'!C22=versteckt!G$1,'Erfassung Schulungstunden'!C22=versteckt!G$2,'Erfassung Schulungstunden'!C22=versteckt!G$3,'Erfassung Schulungstunden'!C22=versteckt!G$7,'Erfassung Schulungstunden'!C22=versteckt!G$8)),AND(D22=versteckt!C$1,'Erfassung Schulungstunden'!E22=versteckt!B$1,'Auswertung pro MA'!E17&gt;=8,'Auswertung pro MA'!F17&gt;=2,OR(C22=versteckt!G$4,'Erfassung Schulungstunden'!C22=versteckt!G$5,'Erfassung Schulungstunden'!C22=versteckt!G$6)),AND(D22=versteckt!C$2,'Auswertung pro MA'!D17&gt;=6)),1,2)))</f>
        <v/>
      </c>
      <c r="CR22" s="66" t="str">
        <f t="shared" si="4"/>
        <v/>
      </c>
      <c r="CS22" s="67" t="str">
        <f>IF(ISBLANK($C22),"",IF(OR(AND(D22=versteckt!C$1,'Erfassung Schulungstunden'!E22=versteckt!B$2,'Auswertung pro MA'!E17&gt;=16,'Auswertung pro MA'!F17&gt;=3,OR('Erfassung Schulungstunden'!C22=versteckt!G$1,'Erfassung Schulungstunden'!C22=versteckt!G$2,'Erfassung Schulungstunden'!C22=versteckt!G$3,'Erfassung Schulungstunden'!C22=versteckt!G$7,'Erfassung Schulungstunden'!C22=versteckt!G$8)),AND(D22=versteckt!C$1,'Erfassung Schulungstunden'!E22=versteckt!B$2,'Auswertung pro MA'!E17&gt;=8,'Auswertung pro MA'!F17&gt;=2,OR(C22=versteckt!G$4,'Erfassung Schulungstunden'!C22=versteckt!G$5,'Erfassung Schulungstunden'!C22=versteckt!G$6))),1,2))</f>
        <v/>
      </c>
      <c r="CT22" s="66" t="str">
        <f>'Auswertung pro MA'!D17</f>
        <v/>
      </c>
      <c r="CU22" s="150"/>
      <c r="CV22" s="8"/>
      <c r="CW22" s="8"/>
      <c r="CX22" s="8"/>
      <c r="CY22" s="8"/>
      <c r="CZ22" s="8"/>
    </row>
    <row r="23" spans="1:104" x14ac:dyDescent="0.25">
      <c r="A23" s="57"/>
      <c r="B23" s="172"/>
      <c r="C23" s="59"/>
      <c r="D23" s="59"/>
      <c r="E23" s="174"/>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66" t="str">
        <f>IF($CQ$2=2022,IF(ISBLANK($C23),"",IF(OR(AND(D23=versteckt!C$1,'Erfassung Schulungstunden'!E23=versteckt!B$1,'Auswertung pro MA'!E18&gt;=16,'Auswertung pro MA'!F18&gt;=3,OR('Erfassung Schulungstunden'!C23=versteckt!G$1,'Erfassung Schulungstunden'!C23=versteckt!G$2,'Erfassung Schulungstunden'!C23=versteckt!G$3,'Erfassung Schulungstunden'!C23=versteckt!G$7,'Erfassung Schulungstunden'!C23=versteckt!G$8)),AND(D23=versteckt!C$1,'Erfassung Schulungstunden'!E23=versteckt!B$1,'Auswertung pro MA'!E18&gt;=8,'Auswertung pro MA'!F18&gt;=2,OR(C23=versteckt!G$4,'Erfassung Schulungstunden'!C23=versteckt!G$5,'Erfassung Schulungstunden'!C23=versteckt!G$6)),AND(D23=versteckt!C$2,'Auswertung pro MA'!D18&gt;=3)),1,2)),IF(ISBLANK($C23),"",IF(OR(AND(D23=versteckt!C$1,'Erfassung Schulungstunden'!E23=versteckt!B$1,'Auswertung pro MA'!E18&gt;=16,'Auswertung pro MA'!F18&gt;=3,OR('Erfassung Schulungstunden'!C23=versteckt!G$1,'Erfassung Schulungstunden'!C23=versteckt!G$2,'Erfassung Schulungstunden'!C23=versteckt!G$3,'Erfassung Schulungstunden'!C23=versteckt!G$7,'Erfassung Schulungstunden'!C23=versteckt!G$8)),AND(D23=versteckt!C$1,'Erfassung Schulungstunden'!E23=versteckt!B$1,'Auswertung pro MA'!E18&gt;=8,'Auswertung pro MA'!F18&gt;=2,OR(C23=versteckt!G$4,'Erfassung Schulungstunden'!C23=versteckt!G$5,'Erfassung Schulungstunden'!C23=versteckt!G$6)),AND(D23=versteckt!C$2,'Auswertung pro MA'!D18&gt;=6)),1,2)))</f>
        <v/>
      </c>
      <c r="CR23" s="66" t="str">
        <f t="shared" si="4"/>
        <v/>
      </c>
      <c r="CS23" s="67" t="str">
        <f>IF(ISBLANK($C23),"",IF(OR(AND(D23=versteckt!C$1,'Erfassung Schulungstunden'!E23=versteckt!B$2,'Auswertung pro MA'!E18&gt;=16,'Auswertung pro MA'!F18&gt;=3,OR('Erfassung Schulungstunden'!C23=versteckt!G$1,'Erfassung Schulungstunden'!C23=versteckt!G$2,'Erfassung Schulungstunden'!C23=versteckt!G$3,'Erfassung Schulungstunden'!C23=versteckt!G$7,'Erfassung Schulungstunden'!C23=versteckt!G$8)),AND(D23=versteckt!C$1,'Erfassung Schulungstunden'!E23=versteckt!B$2,'Auswertung pro MA'!E18&gt;=8,'Auswertung pro MA'!F18&gt;=2,OR(C23=versteckt!G$4,'Erfassung Schulungstunden'!C23=versteckt!G$5,'Erfassung Schulungstunden'!C23=versteckt!G$6))),1,2))</f>
        <v/>
      </c>
      <c r="CT23" s="66" t="str">
        <f>'Auswertung pro MA'!D18</f>
        <v/>
      </c>
      <c r="CU23" s="150"/>
      <c r="CV23" s="8"/>
      <c r="CW23" s="8"/>
      <c r="CX23" s="8"/>
      <c r="CY23" s="8"/>
      <c r="CZ23" s="8"/>
    </row>
    <row r="24" spans="1:104" x14ac:dyDescent="0.25">
      <c r="A24" s="57"/>
      <c r="B24" s="172"/>
      <c r="C24" s="59"/>
      <c r="D24" s="58"/>
      <c r="E24" s="174"/>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66" t="str">
        <f>IF($CQ$2=2022,IF(ISBLANK($C24),"",IF(OR(AND(D24=versteckt!C$1,'Erfassung Schulungstunden'!E24=versteckt!B$1,'Auswertung pro MA'!E19&gt;=16,'Auswertung pro MA'!F19&gt;=3,OR('Erfassung Schulungstunden'!C24=versteckt!G$1,'Erfassung Schulungstunden'!C24=versteckt!G$2,'Erfassung Schulungstunden'!C24=versteckt!G$3,'Erfassung Schulungstunden'!C24=versteckt!G$7,'Erfassung Schulungstunden'!C24=versteckt!G$8)),AND(D24=versteckt!C$1,'Erfassung Schulungstunden'!E24=versteckt!B$1,'Auswertung pro MA'!E19&gt;=8,'Auswertung pro MA'!F19&gt;=2,OR(C24=versteckt!G$4,'Erfassung Schulungstunden'!C24=versteckt!G$5,'Erfassung Schulungstunden'!C24=versteckt!G$6)),AND(D24=versteckt!C$2,'Auswertung pro MA'!D19&gt;=3)),1,2)),IF(ISBLANK($C24),"",IF(OR(AND(D24=versteckt!C$1,'Erfassung Schulungstunden'!E24=versteckt!B$1,'Auswertung pro MA'!E19&gt;=16,'Auswertung pro MA'!F19&gt;=3,OR('Erfassung Schulungstunden'!C24=versteckt!G$1,'Erfassung Schulungstunden'!C24=versteckt!G$2,'Erfassung Schulungstunden'!C24=versteckt!G$3,'Erfassung Schulungstunden'!C24=versteckt!G$7,'Erfassung Schulungstunden'!C24=versteckt!G$8)),AND(D24=versteckt!C$1,'Erfassung Schulungstunden'!E24=versteckt!B$1,'Auswertung pro MA'!E19&gt;=8,'Auswertung pro MA'!F19&gt;=2,OR(C24=versteckt!G$4,'Erfassung Schulungstunden'!C24=versteckt!G$5,'Erfassung Schulungstunden'!C24=versteckt!G$6)),AND(D24=versteckt!C$2,'Auswertung pro MA'!D19&gt;=6)),1,2)))</f>
        <v/>
      </c>
      <c r="CR24" s="66" t="str">
        <f t="shared" si="4"/>
        <v/>
      </c>
      <c r="CS24" s="67" t="str">
        <f>IF(ISBLANK($C24),"",IF(OR(AND(D24=versteckt!C$1,'Erfassung Schulungstunden'!E24=versteckt!B$2,'Auswertung pro MA'!E19&gt;=16,'Auswertung pro MA'!F19&gt;=3,OR('Erfassung Schulungstunden'!C24=versteckt!G$1,'Erfassung Schulungstunden'!C24=versteckt!G$2,'Erfassung Schulungstunden'!C24=versteckt!G$3,'Erfassung Schulungstunden'!C24=versteckt!G$7,'Erfassung Schulungstunden'!C24=versteckt!G$8)),AND(D24=versteckt!C$1,'Erfassung Schulungstunden'!E24=versteckt!B$2,'Auswertung pro MA'!E19&gt;=8,'Auswertung pro MA'!F19&gt;=2,OR(C24=versteckt!G$4,'Erfassung Schulungstunden'!C24=versteckt!G$5,'Erfassung Schulungstunden'!C24=versteckt!G$6))),1,2))</f>
        <v/>
      </c>
      <c r="CT24" s="66" t="str">
        <f>'Auswertung pro MA'!D19</f>
        <v/>
      </c>
      <c r="CU24" s="150"/>
      <c r="CV24" s="8"/>
      <c r="CW24" s="8"/>
      <c r="CX24" s="8"/>
      <c r="CY24" s="8"/>
      <c r="CZ24" s="8"/>
    </row>
    <row r="25" spans="1:104" x14ac:dyDescent="0.25">
      <c r="A25" s="57"/>
      <c r="B25" s="172"/>
      <c r="C25" s="59"/>
      <c r="D25" s="58"/>
      <c r="E25" s="174"/>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66" t="str">
        <f>IF($CQ$2=2022,IF(ISBLANK($C25),"",IF(OR(AND(D25=versteckt!C$1,'Erfassung Schulungstunden'!E25=versteckt!B$1,'Auswertung pro MA'!E20&gt;=16,'Auswertung pro MA'!F20&gt;=3,OR('Erfassung Schulungstunden'!C25=versteckt!G$1,'Erfassung Schulungstunden'!C25=versteckt!G$2,'Erfassung Schulungstunden'!C25=versteckt!G$3,'Erfassung Schulungstunden'!C25=versteckt!G$7,'Erfassung Schulungstunden'!C25=versteckt!G$8)),AND(D25=versteckt!C$1,'Erfassung Schulungstunden'!E25=versteckt!B$1,'Auswertung pro MA'!E20&gt;=8,'Auswertung pro MA'!F20&gt;=2,OR(C25=versteckt!G$4,'Erfassung Schulungstunden'!C25=versteckt!G$5,'Erfassung Schulungstunden'!C25=versteckt!G$6)),AND(D25=versteckt!C$2,'Auswertung pro MA'!D20&gt;=3)),1,2)),IF(ISBLANK($C25),"",IF(OR(AND(D25=versteckt!C$1,'Erfassung Schulungstunden'!E25=versteckt!B$1,'Auswertung pro MA'!E20&gt;=16,'Auswertung pro MA'!F20&gt;=3,OR('Erfassung Schulungstunden'!C25=versteckt!G$1,'Erfassung Schulungstunden'!C25=versteckt!G$2,'Erfassung Schulungstunden'!C25=versteckt!G$3,'Erfassung Schulungstunden'!C25=versteckt!G$7,'Erfassung Schulungstunden'!C25=versteckt!G$8)),AND(D25=versteckt!C$1,'Erfassung Schulungstunden'!E25=versteckt!B$1,'Auswertung pro MA'!E20&gt;=8,'Auswertung pro MA'!F20&gt;=2,OR(C25=versteckt!G$4,'Erfassung Schulungstunden'!C25=versteckt!G$5,'Erfassung Schulungstunden'!C25=versteckt!G$6)),AND(D25=versteckt!C$2,'Auswertung pro MA'!D20&gt;=6)),1,2)))</f>
        <v/>
      </c>
      <c r="CR25" s="66" t="str">
        <f t="shared" si="4"/>
        <v/>
      </c>
      <c r="CS25" s="67" t="str">
        <f>IF(ISBLANK($C25),"",IF(OR(AND(D25=versteckt!C$1,'Erfassung Schulungstunden'!E25=versteckt!B$2,'Auswertung pro MA'!E20&gt;=16,'Auswertung pro MA'!F20&gt;=3,OR('Erfassung Schulungstunden'!C25=versteckt!G$1,'Erfassung Schulungstunden'!C25=versteckt!G$2,'Erfassung Schulungstunden'!C25=versteckt!G$3,'Erfassung Schulungstunden'!C25=versteckt!G$7,'Erfassung Schulungstunden'!C25=versteckt!G$8)),AND(D25=versteckt!C$1,'Erfassung Schulungstunden'!E25=versteckt!B$2,'Auswertung pro MA'!E20&gt;=8,'Auswertung pro MA'!F20&gt;=2,OR(C25=versteckt!G$4,'Erfassung Schulungstunden'!C25=versteckt!G$5,'Erfassung Schulungstunden'!C25=versteckt!G$6))),1,2))</f>
        <v/>
      </c>
      <c r="CT25" s="66" t="str">
        <f>'Auswertung pro MA'!D20</f>
        <v/>
      </c>
      <c r="CU25" s="150"/>
      <c r="CV25" s="8"/>
      <c r="CW25" s="8"/>
      <c r="CX25" s="8"/>
      <c r="CY25" s="8"/>
      <c r="CZ25" s="8"/>
    </row>
    <row r="26" spans="1:104" x14ac:dyDescent="0.25">
      <c r="A26" s="57"/>
      <c r="B26" s="172"/>
      <c r="C26" s="59"/>
      <c r="D26" s="58"/>
      <c r="E26" s="174"/>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66" t="str">
        <f>IF($CQ$2=2022,IF(ISBLANK($C26),"",IF(OR(AND(D26=versteckt!C$1,'Erfassung Schulungstunden'!E26=versteckt!B$1,'Auswertung pro MA'!E21&gt;=16,'Auswertung pro MA'!F21&gt;=3,OR('Erfassung Schulungstunden'!C26=versteckt!G$1,'Erfassung Schulungstunden'!C26=versteckt!G$2,'Erfassung Schulungstunden'!C26=versteckt!G$3,'Erfassung Schulungstunden'!C26=versteckt!G$7,'Erfassung Schulungstunden'!C26=versteckt!G$8)),AND(D26=versteckt!C$1,'Erfassung Schulungstunden'!E26=versteckt!B$1,'Auswertung pro MA'!E21&gt;=8,'Auswertung pro MA'!F21&gt;=2,OR(C26=versteckt!G$4,'Erfassung Schulungstunden'!C26=versteckt!G$5,'Erfassung Schulungstunden'!C26=versteckt!G$6)),AND(D26=versteckt!C$2,'Auswertung pro MA'!D21&gt;=3)),1,2)),IF(ISBLANK($C26),"",IF(OR(AND(D26=versteckt!C$1,'Erfassung Schulungstunden'!E26=versteckt!B$1,'Auswertung pro MA'!E21&gt;=16,'Auswertung pro MA'!F21&gt;=3,OR('Erfassung Schulungstunden'!C26=versteckt!G$1,'Erfassung Schulungstunden'!C26=versteckt!G$2,'Erfassung Schulungstunden'!C26=versteckt!G$3,'Erfassung Schulungstunden'!C26=versteckt!G$7,'Erfassung Schulungstunden'!C26=versteckt!G$8)),AND(D26=versteckt!C$1,'Erfassung Schulungstunden'!E26=versteckt!B$1,'Auswertung pro MA'!E21&gt;=8,'Auswertung pro MA'!F21&gt;=2,OR(C26=versteckt!G$4,'Erfassung Schulungstunden'!C26=versteckt!G$5,'Erfassung Schulungstunden'!C26=versteckt!G$6)),AND(D26=versteckt!C$2,'Auswertung pro MA'!D21&gt;=6)),1,2)))</f>
        <v/>
      </c>
      <c r="CR26" s="66" t="str">
        <f t="shared" si="4"/>
        <v/>
      </c>
      <c r="CS26" s="67" t="str">
        <f>IF(ISBLANK($C26),"",IF(OR(AND(D26=versteckt!C$1,'Erfassung Schulungstunden'!E26=versteckt!B$2,'Auswertung pro MA'!E21&gt;=16,'Auswertung pro MA'!F21&gt;=3,OR('Erfassung Schulungstunden'!C26=versteckt!G$1,'Erfassung Schulungstunden'!C26=versteckt!G$2,'Erfassung Schulungstunden'!C26=versteckt!G$3,'Erfassung Schulungstunden'!C26=versteckt!G$7,'Erfassung Schulungstunden'!C26=versteckt!G$8)),AND(D26=versteckt!C$1,'Erfassung Schulungstunden'!E26=versteckt!B$2,'Auswertung pro MA'!E21&gt;=8,'Auswertung pro MA'!F21&gt;=2,OR(C26=versteckt!G$4,'Erfassung Schulungstunden'!C26=versteckt!G$5,'Erfassung Schulungstunden'!C26=versteckt!G$6))),1,2))</f>
        <v/>
      </c>
      <c r="CT26" s="66" t="str">
        <f>'Auswertung pro MA'!D21</f>
        <v/>
      </c>
      <c r="CU26" s="150"/>
      <c r="CV26" s="8"/>
      <c r="CW26" s="8"/>
      <c r="CX26" s="8"/>
      <c r="CY26" s="8"/>
      <c r="CZ26" s="8"/>
    </row>
    <row r="27" spans="1:104" x14ac:dyDescent="0.25">
      <c r="A27" s="57"/>
      <c r="B27" s="172"/>
      <c r="C27" s="59"/>
      <c r="D27" s="59"/>
      <c r="E27" s="174"/>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66" t="str">
        <f>IF($CQ$2=2022,IF(ISBLANK($C27),"",IF(OR(AND(D27=versteckt!C$1,'Erfassung Schulungstunden'!E27=versteckt!B$1,'Auswertung pro MA'!E22&gt;=16,'Auswertung pro MA'!F22&gt;=3,OR('Erfassung Schulungstunden'!C27=versteckt!G$1,'Erfassung Schulungstunden'!C27=versteckt!G$2,'Erfassung Schulungstunden'!C27=versteckt!G$3,'Erfassung Schulungstunden'!C27=versteckt!G$7,'Erfassung Schulungstunden'!C27=versteckt!G$8)),AND(D27=versteckt!C$1,'Erfassung Schulungstunden'!E27=versteckt!B$1,'Auswertung pro MA'!E22&gt;=8,'Auswertung pro MA'!F22&gt;=2,OR(C27=versteckt!G$4,'Erfassung Schulungstunden'!C27=versteckt!G$5,'Erfassung Schulungstunden'!C27=versteckt!G$6)),AND(D27=versteckt!C$2,'Auswertung pro MA'!D22&gt;=3)),1,2)),IF(ISBLANK($C27),"",IF(OR(AND(D27=versteckt!C$1,'Erfassung Schulungstunden'!E27=versteckt!B$1,'Auswertung pro MA'!E22&gt;=16,'Auswertung pro MA'!F22&gt;=3,OR('Erfassung Schulungstunden'!C27=versteckt!G$1,'Erfassung Schulungstunden'!C27=versteckt!G$2,'Erfassung Schulungstunden'!C27=versteckt!G$3,'Erfassung Schulungstunden'!C27=versteckt!G$7,'Erfassung Schulungstunden'!C27=versteckt!G$8)),AND(D27=versteckt!C$1,'Erfassung Schulungstunden'!E27=versteckt!B$1,'Auswertung pro MA'!E22&gt;=8,'Auswertung pro MA'!F22&gt;=2,OR(C27=versteckt!G$4,'Erfassung Schulungstunden'!C27=versteckt!G$5,'Erfassung Schulungstunden'!C27=versteckt!G$6)),AND(D27=versteckt!C$2,'Auswertung pro MA'!D22&gt;=6)),1,2)))</f>
        <v/>
      </c>
      <c r="CR27" s="66" t="str">
        <f t="shared" si="4"/>
        <v/>
      </c>
      <c r="CS27" s="67" t="str">
        <f>IF(ISBLANK($C27),"",IF(OR(AND(D27=versteckt!C$1,'Erfassung Schulungstunden'!E27=versteckt!B$2,'Auswertung pro MA'!E22&gt;=16,'Auswertung pro MA'!F22&gt;=3,OR('Erfassung Schulungstunden'!C27=versteckt!G$1,'Erfassung Schulungstunden'!C27=versteckt!G$2,'Erfassung Schulungstunden'!C27=versteckt!G$3,'Erfassung Schulungstunden'!C27=versteckt!G$7,'Erfassung Schulungstunden'!C27=versteckt!G$8)),AND(D27=versteckt!C$1,'Erfassung Schulungstunden'!E27=versteckt!B$2,'Auswertung pro MA'!E22&gt;=8,'Auswertung pro MA'!F22&gt;=2,OR(C27=versteckt!G$4,'Erfassung Schulungstunden'!C27=versteckt!G$5,'Erfassung Schulungstunden'!C27=versteckt!G$6))),1,2))</f>
        <v/>
      </c>
      <c r="CT27" s="66" t="str">
        <f>'Auswertung pro MA'!D22</f>
        <v/>
      </c>
      <c r="CU27" s="150"/>
      <c r="CV27" s="8"/>
      <c r="CW27" s="8"/>
      <c r="CX27" s="8"/>
      <c r="CY27" s="8"/>
      <c r="CZ27" s="8"/>
    </row>
    <row r="28" spans="1:104" x14ac:dyDescent="0.25">
      <c r="A28" s="57"/>
      <c r="B28" s="172"/>
      <c r="C28" s="59"/>
      <c r="D28" s="59"/>
      <c r="E28" s="174"/>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66" t="str">
        <f>IF($CQ$2=2022,IF(ISBLANK($C28),"",IF(OR(AND(D28=versteckt!C$1,'Erfassung Schulungstunden'!E28=versteckt!B$1,'Auswertung pro MA'!E23&gt;=16,'Auswertung pro MA'!F23&gt;=3,OR('Erfassung Schulungstunden'!C28=versteckt!G$1,'Erfassung Schulungstunden'!C28=versteckt!G$2,'Erfassung Schulungstunden'!C28=versteckt!G$3,'Erfassung Schulungstunden'!C28=versteckt!G$7,'Erfassung Schulungstunden'!C28=versteckt!G$8)),AND(D28=versteckt!C$1,'Erfassung Schulungstunden'!E28=versteckt!B$1,'Auswertung pro MA'!E23&gt;=8,'Auswertung pro MA'!F23&gt;=2,OR(C28=versteckt!G$4,'Erfassung Schulungstunden'!C28=versteckt!G$5,'Erfassung Schulungstunden'!C28=versteckt!G$6)),AND(D28=versteckt!C$2,'Auswertung pro MA'!D23&gt;=3)),1,2)),IF(ISBLANK($C28),"",IF(OR(AND(D28=versteckt!C$1,'Erfassung Schulungstunden'!E28=versteckt!B$1,'Auswertung pro MA'!E23&gt;=16,'Auswertung pro MA'!F23&gt;=3,OR('Erfassung Schulungstunden'!C28=versteckt!G$1,'Erfassung Schulungstunden'!C28=versteckt!G$2,'Erfassung Schulungstunden'!C28=versteckt!G$3,'Erfassung Schulungstunden'!C28=versteckt!G$7,'Erfassung Schulungstunden'!C28=versteckt!G$8)),AND(D28=versteckt!C$1,'Erfassung Schulungstunden'!E28=versteckt!B$1,'Auswertung pro MA'!E23&gt;=8,'Auswertung pro MA'!F23&gt;=2,OR(C28=versteckt!G$4,'Erfassung Schulungstunden'!C28=versteckt!G$5,'Erfassung Schulungstunden'!C28=versteckt!G$6)),AND(D28=versteckt!C$2,'Auswertung pro MA'!D23&gt;=6)),1,2)))</f>
        <v/>
      </c>
      <c r="CR28" s="66" t="str">
        <f t="shared" si="4"/>
        <v/>
      </c>
      <c r="CS28" s="67" t="str">
        <f>IF(ISBLANK($C28),"",IF(OR(AND(D28=versteckt!C$1,'Erfassung Schulungstunden'!E28=versteckt!B$2,'Auswertung pro MA'!E23&gt;=16,'Auswertung pro MA'!F23&gt;=3,OR('Erfassung Schulungstunden'!C28=versteckt!G$1,'Erfassung Schulungstunden'!C28=versteckt!G$2,'Erfassung Schulungstunden'!C28=versteckt!G$3,'Erfassung Schulungstunden'!C28=versteckt!G$7,'Erfassung Schulungstunden'!C28=versteckt!G$8)),AND(D28=versteckt!C$1,'Erfassung Schulungstunden'!E28=versteckt!B$2,'Auswertung pro MA'!E23&gt;=8,'Auswertung pro MA'!F23&gt;=2,OR(C28=versteckt!G$4,'Erfassung Schulungstunden'!C28=versteckt!G$5,'Erfassung Schulungstunden'!C28=versteckt!G$6))),1,2))</f>
        <v/>
      </c>
      <c r="CT28" s="66" t="str">
        <f>'Auswertung pro MA'!D23</f>
        <v/>
      </c>
      <c r="CU28" s="150"/>
      <c r="CV28" s="8"/>
      <c r="CW28" s="8"/>
      <c r="CX28" s="8"/>
      <c r="CY28" s="8"/>
      <c r="CZ28" s="8"/>
    </row>
    <row r="29" spans="1:104" x14ac:dyDescent="0.25">
      <c r="A29" s="57"/>
      <c r="B29" s="172"/>
      <c r="C29" s="59"/>
      <c r="D29" s="58"/>
      <c r="E29" s="174"/>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66" t="str">
        <f>IF($CQ$2=2022,IF(ISBLANK($C29),"",IF(OR(AND(D29=versteckt!C$1,'Erfassung Schulungstunden'!E29=versteckt!B$1,'Auswertung pro MA'!E24&gt;=16,'Auswertung pro MA'!F24&gt;=3,OR('Erfassung Schulungstunden'!C29=versteckt!G$1,'Erfassung Schulungstunden'!C29=versteckt!G$2,'Erfassung Schulungstunden'!C29=versteckt!G$3,'Erfassung Schulungstunden'!C29=versteckt!G$7,'Erfassung Schulungstunden'!C29=versteckt!G$8)),AND(D29=versteckt!C$1,'Erfassung Schulungstunden'!E29=versteckt!B$1,'Auswertung pro MA'!E24&gt;=8,'Auswertung pro MA'!F24&gt;=2,OR(C29=versteckt!G$4,'Erfassung Schulungstunden'!C29=versteckt!G$5,'Erfassung Schulungstunden'!C29=versteckt!G$6)),AND(D29=versteckt!C$2,'Auswertung pro MA'!D24&gt;=3)),1,2)),IF(ISBLANK($C29),"",IF(OR(AND(D29=versteckt!C$1,'Erfassung Schulungstunden'!E29=versteckt!B$1,'Auswertung pro MA'!E24&gt;=16,'Auswertung pro MA'!F24&gt;=3,OR('Erfassung Schulungstunden'!C29=versteckt!G$1,'Erfassung Schulungstunden'!C29=versteckt!G$2,'Erfassung Schulungstunden'!C29=versteckt!G$3,'Erfassung Schulungstunden'!C29=versteckt!G$7,'Erfassung Schulungstunden'!C29=versteckt!G$8)),AND(D29=versteckt!C$1,'Erfassung Schulungstunden'!E29=versteckt!B$1,'Auswertung pro MA'!E24&gt;=8,'Auswertung pro MA'!F24&gt;=2,OR(C29=versteckt!G$4,'Erfassung Schulungstunden'!C29=versteckt!G$5,'Erfassung Schulungstunden'!C29=versteckt!G$6)),AND(D29=versteckt!C$2,'Auswertung pro MA'!D24&gt;=6)),1,2)))</f>
        <v/>
      </c>
      <c r="CR29" s="66" t="str">
        <f t="shared" si="4"/>
        <v/>
      </c>
      <c r="CS29" s="67" t="str">
        <f>IF(ISBLANK($C29),"",IF(OR(AND(D29=versteckt!C$1,'Erfassung Schulungstunden'!E29=versteckt!B$2,'Auswertung pro MA'!E24&gt;=16,'Auswertung pro MA'!F24&gt;=3,OR('Erfassung Schulungstunden'!C29=versteckt!G$1,'Erfassung Schulungstunden'!C29=versteckt!G$2,'Erfassung Schulungstunden'!C29=versteckt!G$3,'Erfassung Schulungstunden'!C29=versteckt!G$7,'Erfassung Schulungstunden'!C29=versteckt!G$8)),AND(D29=versteckt!C$1,'Erfassung Schulungstunden'!E29=versteckt!B$2,'Auswertung pro MA'!E24&gt;=8,'Auswertung pro MA'!F24&gt;=2,OR(C29=versteckt!G$4,'Erfassung Schulungstunden'!C29=versteckt!G$5,'Erfassung Schulungstunden'!C29=versteckt!G$6))),1,2))</f>
        <v/>
      </c>
      <c r="CT29" s="66" t="str">
        <f>'Auswertung pro MA'!D24</f>
        <v/>
      </c>
      <c r="CU29" s="150"/>
      <c r="CV29" s="8"/>
      <c r="CW29" s="8"/>
      <c r="CX29" s="8"/>
      <c r="CY29" s="8"/>
      <c r="CZ29" s="8"/>
    </row>
    <row r="30" spans="1:104" x14ac:dyDescent="0.25">
      <c r="A30" s="57"/>
      <c r="B30" s="172"/>
      <c r="C30" s="59"/>
      <c r="D30" s="58"/>
      <c r="E30" s="174"/>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66" t="str">
        <f>IF($CQ$2=2022,IF(ISBLANK($C30),"",IF(OR(AND(D30=versteckt!C$1,'Erfassung Schulungstunden'!E30=versteckt!B$1,'Auswertung pro MA'!E25&gt;=16,'Auswertung pro MA'!F25&gt;=3,OR('Erfassung Schulungstunden'!C30=versteckt!G$1,'Erfassung Schulungstunden'!C30=versteckt!G$2,'Erfassung Schulungstunden'!C30=versteckt!G$3,'Erfassung Schulungstunden'!C30=versteckt!G$7,'Erfassung Schulungstunden'!C30=versteckt!G$8)),AND(D30=versteckt!C$1,'Erfassung Schulungstunden'!E30=versteckt!B$1,'Auswertung pro MA'!E25&gt;=8,'Auswertung pro MA'!F25&gt;=2,OR(C30=versteckt!G$4,'Erfassung Schulungstunden'!C30=versteckt!G$5,'Erfassung Schulungstunden'!C30=versteckt!G$6)),AND(D30=versteckt!C$2,'Auswertung pro MA'!D25&gt;=3)),1,2)),IF(ISBLANK($C30),"",IF(OR(AND(D30=versteckt!C$1,'Erfassung Schulungstunden'!E30=versteckt!B$1,'Auswertung pro MA'!E25&gt;=16,'Auswertung pro MA'!F25&gt;=3,OR('Erfassung Schulungstunden'!C30=versteckt!G$1,'Erfassung Schulungstunden'!C30=versteckt!G$2,'Erfassung Schulungstunden'!C30=versteckt!G$3,'Erfassung Schulungstunden'!C30=versteckt!G$7,'Erfassung Schulungstunden'!C30=versteckt!G$8)),AND(D30=versteckt!C$1,'Erfassung Schulungstunden'!E30=versteckt!B$1,'Auswertung pro MA'!E25&gt;=8,'Auswertung pro MA'!F25&gt;=2,OR(C30=versteckt!G$4,'Erfassung Schulungstunden'!C30=versteckt!G$5,'Erfassung Schulungstunden'!C30=versteckt!G$6)),AND(D30=versteckt!C$2,'Auswertung pro MA'!D25&gt;=6)),1,2)))</f>
        <v/>
      </c>
      <c r="CR30" s="66" t="str">
        <f t="shared" si="4"/>
        <v/>
      </c>
      <c r="CS30" s="67" t="str">
        <f>IF(ISBLANK($C30),"",IF(OR(AND(D30=versteckt!C$1,'Erfassung Schulungstunden'!E30=versteckt!B$2,'Auswertung pro MA'!E25&gt;=16,'Auswertung pro MA'!F25&gt;=3,OR('Erfassung Schulungstunden'!C30=versteckt!G$1,'Erfassung Schulungstunden'!C30=versteckt!G$2,'Erfassung Schulungstunden'!C30=versteckt!G$3,'Erfassung Schulungstunden'!C30=versteckt!G$7,'Erfassung Schulungstunden'!C30=versteckt!G$8)),AND(D30=versteckt!C$1,'Erfassung Schulungstunden'!E30=versteckt!B$2,'Auswertung pro MA'!E25&gt;=8,'Auswertung pro MA'!F25&gt;=2,OR(C30=versteckt!G$4,'Erfassung Schulungstunden'!C30=versteckt!G$5,'Erfassung Schulungstunden'!C30=versteckt!G$6))),1,2))</f>
        <v/>
      </c>
      <c r="CT30" s="66" t="str">
        <f>'Auswertung pro MA'!D25</f>
        <v/>
      </c>
      <c r="CU30" s="150"/>
      <c r="CV30" s="8"/>
      <c r="CW30" s="8"/>
      <c r="CX30" s="8"/>
      <c r="CY30" s="8"/>
      <c r="CZ30" s="8"/>
    </row>
    <row r="31" spans="1:104" x14ac:dyDescent="0.25">
      <c r="A31" s="57"/>
      <c r="B31" s="172"/>
      <c r="C31" s="59"/>
      <c r="D31" s="58"/>
      <c r="E31" s="174"/>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66" t="str">
        <f>IF($CQ$2=2022,IF(ISBLANK($C31),"",IF(OR(AND(D31=versteckt!C$1,'Erfassung Schulungstunden'!E31=versteckt!B$1,'Auswertung pro MA'!E26&gt;=16,'Auswertung pro MA'!F26&gt;=3,OR('Erfassung Schulungstunden'!C31=versteckt!G$1,'Erfassung Schulungstunden'!C31=versteckt!G$2,'Erfassung Schulungstunden'!C31=versteckt!G$3,'Erfassung Schulungstunden'!C31=versteckt!G$7,'Erfassung Schulungstunden'!C31=versteckt!G$8)),AND(D31=versteckt!C$1,'Erfassung Schulungstunden'!E31=versteckt!B$1,'Auswertung pro MA'!E26&gt;=8,'Auswertung pro MA'!F26&gt;=2,OR(C31=versteckt!G$4,'Erfassung Schulungstunden'!C31=versteckt!G$5,'Erfassung Schulungstunden'!C31=versteckt!G$6)),AND(D31=versteckt!C$2,'Auswertung pro MA'!D26&gt;=3)),1,2)),IF(ISBLANK($C31),"",IF(OR(AND(D31=versteckt!C$1,'Erfassung Schulungstunden'!E31=versteckt!B$1,'Auswertung pro MA'!E26&gt;=16,'Auswertung pro MA'!F26&gt;=3,OR('Erfassung Schulungstunden'!C31=versteckt!G$1,'Erfassung Schulungstunden'!C31=versteckt!G$2,'Erfassung Schulungstunden'!C31=versteckt!G$3,'Erfassung Schulungstunden'!C31=versteckt!G$7,'Erfassung Schulungstunden'!C31=versteckt!G$8)),AND(D31=versteckt!C$1,'Erfassung Schulungstunden'!E31=versteckt!B$1,'Auswertung pro MA'!E26&gt;=8,'Auswertung pro MA'!F26&gt;=2,OR(C31=versteckt!G$4,'Erfassung Schulungstunden'!C31=versteckt!G$5,'Erfassung Schulungstunden'!C31=versteckt!G$6)),AND(D31=versteckt!C$2,'Auswertung pro MA'!D26&gt;=6)),1,2)))</f>
        <v/>
      </c>
      <c r="CR31" s="66" t="str">
        <f t="shared" si="4"/>
        <v/>
      </c>
      <c r="CS31" s="67" t="str">
        <f>IF(ISBLANK($C31),"",IF(OR(AND(D31=versteckt!C$1,'Erfassung Schulungstunden'!E31=versteckt!B$2,'Auswertung pro MA'!E26&gt;=16,'Auswertung pro MA'!F26&gt;=3,OR('Erfassung Schulungstunden'!C31=versteckt!G$1,'Erfassung Schulungstunden'!C31=versteckt!G$2,'Erfassung Schulungstunden'!C31=versteckt!G$3,'Erfassung Schulungstunden'!C31=versteckt!G$7,'Erfassung Schulungstunden'!C31=versteckt!G$8)),AND(D31=versteckt!C$1,'Erfassung Schulungstunden'!E31=versteckt!B$2,'Auswertung pro MA'!E26&gt;=8,'Auswertung pro MA'!F26&gt;=2,OR(C31=versteckt!G$4,'Erfassung Schulungstunden'!C31=versteckt!G$5,'Erfassung Schulungstunden'!C31=versteckt!G$6))),1,2))</f>
        <v/>
      </c>
      <c r="CT31" s="66" t="str">
        <f>'Auswertung pro MA'!D26</f>
        <v/>
      </c>
      <c r="CU31" s="150"/>
      <c r="CV31" s="8"/>
      <c r="CW31" s="8"/>
      <c r="CX31" s="8"/>
      <c r="CY31" s="8"/>
      <c r="CZ31" s="8"/>
    </row>
    <row r="32" spans="1:104" x14ac:dyDescent="0.25">
      <c r="A32" s="57"/>
      <c r="B32" s="172"/>
      <c r="C32" s="59"/>
      <c r="D32" s="59"/>
      <c r="E32" s="174"/>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66" t="str">
        <f>IF($CQ$2=2022,IF(ISBLANK($C32),"",IF(OR(AND(D32=versteckt!C$1,'Erfassung Schulungstunden'!E32=versteckt!B$1,'Auswertung pro MA'!E27&gt;=16,'Auswertung pro MA'!F27&gt;=3,OR('Erfassung Schulungstunden'!C32=versteckt!G$1,'Erfassung Schulungstunden'!C32=versteckt!G$2,'Erfassung Schulungstunden'!C32=versteckt!G$3,'Erfassung Schulungstunden'!C32=versteckt!G$7,'Erfassung Schulungstunden'!C32=versteckt!G$8)),AND(D32=versteckt!C$1,'Erfassung Schulungstunden'!E32=versteckt!B$1,'Auswertung pro MA'!E27&gt;=8,'Auswertung pro MA'!F27&gt;=2,OR(C32=versteckt!G$4,'Erfassung Schulungstunden'!C32=versteckt!G$5,'Erfassung Schulungstunden'!C32=versteckt!G$6)),AND(D32=versteckt!C$2,'Auswertung pro MA'!D27&gt;=3)),1,2)),IF(ISBLANK($C32),"",IF(OR(AND(D32=versteckt!C$1,'Erfassung Schulungstunden'!E32=versteckt!B$1,'Auswertung pro MA'!E27&gt;=16,'Auswertung pro MA'!F27&gt;=3,OR('Erfassung Schulungstunden'!C32=versteckt!G$1,'Erfassung Schulungstunden'!C32=versteckt!G$2,'Erfassung Schulungstunden'!C32=versteckt!G$3,'Erfassung Schulungstunden'!C32=versteckt!G$7,'Erfassung Schulungstunden'!C32=versteckt!G$8)),AND(D32=versteckt!C$1,'Erfassung Schulungstunden'!E32=versteckt!B$1,'Auswertung pro MA'!E27&gt;=8,'Auswertung pro MA'!F27&gt;=2,OR(C32=versteckt!G$4,'Erfassung Schulungstunden'!C32=versteckt!G$5,'Erfassung Schulungstunden'!C32=versteckt!G$6)),AND(D32=versteckt!C$2,'Auswertung pro MA'!D27&gt;=6)),1,2)))</f>
        <v/>
      </c>
      <c r="CR32" s="66" t="str">
        <f t="shared" si="4"/>
        <v/>
      </c>
      <c r="CS32" s="67" t="str">
        <f>IF(ISBLANK($C32),"",IF(OR(AND(D32=versteckt!C$1,'Erfassung Schulungstunden'!E32=versteckt!B$2,'Auswertung pro MA'!E27&gt;=16,'Auswertung pro MA'!F27&gt;=3,OR('Erfassung Schulungstunden'!C32=versteckt!G$1,'Erfassung Schulungstunden'!C32=versteckt!G$2,'Erfassung Schulungstunden'!C32=versteckt!G$3,'Erfassung Schulungstunden'!C32=versteckt!G$7,'Erfassung Schulungstunden'!C32=versteckt!G$8)),AND(D32=versteckt!C$1,'Erfassung Schulungstunden'!E32=versteckt!B$2,'Auswertung pro MA'!E27&gt;=8,'Auswertung pro MA'!F27&gt;=2,OR(C32=versteckt!G$4,'Erfassung Schulungstunden'!C32=versteckt!G$5,'Erfassung Schulungstunden'!C32=versteckt!G$6))),1,2))</f>
        <v/>
      </c>
      <c r="CT32" s="66" t="str">
        <f>'Auswertung pro MA'!D27</f>
        <v/>
      </c>
      <c r="CU32" s="150"/>
      <c r="CV32" s="8"/>
      <c r="CW32" s="8"/>
      <c r="CX32" s="8"/>
      <c r="CY32" s="8"/>
      <c r="CZ32" s="8"/>
    </row>
    <row r="33" spans="1:104" x14ac:dyDescent="0.25">
      <c r="A33" s="57"/>
      <c r="B33" s="172"/>
      <c r="C33" s="59"/>
      <c r="D33" s="59"/>
      <c r="E33" s="174"/>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66" t="str">
        <f>IF($CQ$2=2022,IF(ISBLANK($C33),"",IF(OR(AND(D33=versteckt!C$1,'Erfassung Schulungstunden'!E33=versteckt!B$1,'Auswertung pro MA'!E28&gt;=16,'Auswertung pro MA'!F28&gt;=3,OR('Erfassung Schulungstunden'!C33=versteckt!G$1,'Erfassung Schulungstunden'!C33=versteckt!G$2,'Erfassung Schulungstunden'!C33=versteckt!G$3,'Erfassung Schulungstunden'!C33=versteckt!G$7,'Erfassung Schulungstunden'!C33=versteckt!G$8)),AND(D33=versteckt!C$1,'Erfassung Schulungstunden'!E33=versteckt!B$1,'Auswertung pro MA'!E28&gt;=8,'Auswertung pro MA'!F28&gt;=2,OR(C33=versteckt!G$4,'Erfassung Schulungstunden'!C33=versteckt!G$5,'Erfassung Schulungstunden'!C33=versteckt!G$6)),AND(D33=versteckt!C$2,'Auswertung pro MA'!D28&gt;=3)),1,2)),IF(ISBLANK($C33),"",IF(OR(AND(D33=versteckt!C$1,'Erfassung Schulungstunden'!E33=versteckt!B$1,'Auswertung pro MA'!E28&gt;=16,'Auswertung pro MA'!F28&gt;=3,OR('Erfassung Schulungstunden'!C33=versteckt!G$1,'Erfassung Schulungstunden'!C33=versteckt!G$2,'Erfassung Schulungstunden'!C33=versteckt!G$3,'Erfassung Schulungstunden'!C33=versteckt!G$7,'Erfassung Schulungstunden'!C33=versteckt!G$8)),AND(D33=versteckt!C$1,'Erfassung Schulungstunden'!E33=versteckt!B$1,'Auswertung pro MA'!E28&gt;=8,'Auswertung pro MA'!F28&gt;=2,OR(C33=versteckt!G$4,'Erfassung Schulungstunden'!C33=versteckt!G$5,'Erfassung Schulungstunden'!C33=versteckt!G$6)),AND(D33=versteckt!C$2,'Auswertung pro MA'!D28&gt;=6)),1,2)))</f>
        <v/>
      </c>
      <c r="CR33" s="66" t="str">
        <f t="shared" si="4"/>
        <v/>
      </c>
      <c r="CS33" s="67" t="str">
        <f>IF(ISBLANK($C33),"",IF(OR(AND(D33=versteckt!C$1,'Erfassung Schulungstunden'!E33=versteckt!B$2,'Auswertung pro MA'!E28&gt;=16,'Auswertung pro MA'!F28&gt;=3,OR('Erfassung Schulungstunden'!C33=versteckt!G$1,'Erfassung Schulungstunden'!C33=versteckt!G$2,'Erfassung Schulungstunden'!C33=versteckt!G$3,'Erfassung Schulungstunden'!C33=versteckt!G$7,'Erfassung Schulungstunden'!C33=versteckt!G$8)),AND(D33=versteckt!C$1,'Erfassung Schulungstunden'!E33=versteckt!B$2,'Auswertung pro MA'!E28&gt;=8,'Auswertung pro MA'!F28&gt;=2,OR(C33=versteckt!G$4,'Erfassung Schulungstunden'!C33=versteckt!G$5,'Erfassung Schulungstunden'!C33=versteckt!G$6))),1,2))</f>
        <v/>
      </c>
      <c r="CT33" s="66" t="str">
        <f>'Auswertung pro MA'!D28</f>
        <v/>
      </c>
      <c r="CU33" s="150"/>
      <c r="CV33" s="8"/>
      <c r="CW33" s="8"/>
      <c r="CX33" s="8"/>
      <c r="CY33" s="8"/>
      <c r="CZ33" s="8"/>
    </row>
    <row r="34" spans="1:104" x14ac:dyDescent="0.25">
      <c r="A34" s="57"/>
      <c r="B34" s="172"/>
      <c r="C34" s="59"/>
      <c r="D34" s="58"/>
      <c r="E34" s="174"/>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66" t="str">
        <f>IF($CQ$2=2022,IF(ISBLANK($C34),"",IF(OR(AND(D34=versteckt!C$1,'Erfassung Schulungstunden'!E34=versteckt!B$1,'Auswertung pro MA'!E29&gt;=16,'Auswertung pro MA'!F29&gt;=3,OR('Erfassung Schulungstunden'!C34=versteckt!G$1,'Erfassung Schulungstunden'!C34=versteckt!G$2,'Erfassung Schulungstunden'!C34=versteckt!G$3,'Erfassung Schulungstunden'!C34=versteckt!G$7,'Erfassung Schulungstunden'!C34=versteckt!G$8)),AND(D34=versteckt!C$1,'Erfassung Schulungstunden'!E34=versteckt!B$1,'Auswertung pro MA'!E29&gt;=8,'Auswertung pro MA'!F29&gt;=2,OR(C34=versteckt!G$4,'Erfassung Schulungstunden'!C34=versteckt!G$5,'Erfassung Schulungstunden'!C34=versteckt!G$6)),AND(D34=versteckt!C$2,'Auswertung pro MA'!D29&gt;=3)),1,2)),IF(ISBLANK($C34),"",IF(OR(AND(D34=versteckt!C$1,'Erfassung Schulungstunden'!E34=versteckt!B$1,'Auswertung pro MA'!E29&gt;=16,'Auswertung pro MA'!F29&gt;=3,OR('Erfassung Schulungstunden'!C34=versteckt!G$1,'Erfassung Schulungstunden'!C34=versteckt!G$2,'Erfassung Schulungstunden'!C34=versteckt!G$3,'Erfassung Schulungstunden'!C34=versteckt!G$7,'Erfassung Schulungstunden'!C34=versteckt!G$8)),AND(D34=versteckt!C$1,'Erfassung Schulungstunden'!E34=versteckt!B$1,'Auswertung pro MA'!E29&gt;=8,'Auswertung pro MA'!F29&gt;=2,OR(C34=versteckt!G$4,'Erfassung Schulungstunden'!C34=versteckt!G$5,'Erfassung Schulungstunden'!C34=versteckt!G$6)),AND(D34=versteckt!C$2,'Auswertung pro MA'!D29&gt;=6)),1,2)))</f>
        <v/>
      </c>
      <c r="CR34" s="66" t="str">
        <f t="shared" si="4"/>
        <v/>
      </c>
      <c r="CS34" s="67" t="str">
        <f>IF(ISBLANK($C34),"",IF(OR(AND(D34=versteckt!C$1,'Erfassung Schulungstunden'!E34=versteckt!B$2,'Auswertung pro MA'!E29&gt;=16,'Auswertung pro MA'!F29&gt;=3,OR('Erfassung Schulungstunden'!C34=versteckt!G$1,'Erfassung Schulungstunden'!C34=versteckt!G$2,'Erfassung Schulungstunden'!C34=versteckt!G$3,'Erfassung Schulungstunden'!C34=versteckt!G$7,'Erfassung Schulungstunden'!C34=versteckt!G$8)),AND(D34=versteckt!C$1,'Erfassung Schulungstunden'!E34=versteckt!B$2,'Auswertung pro MA'!E29&gt;=8,'Auswertung pro MA'!F29&gt;=2,OR(C34=versteckt!G$4,'Erfassung Schulungstunden'!C34=versteckt!G$5,'Erfassung Schulungstunden'!C34=versteckt!G$6))),1,2))</f>
        <v/>
      </c>
      <c r="CT34" s="66" t="str">
        <f>'Auswertung pro MA'!D29</f>
        <v/>
      </c>
      <c r="CU34" s="150"/>
      <c r="CV34" s="8"/>
      <c r="CW34" s="8"/>
      <c r="CX34" s="8"/>
      <c r="CY34" s="8"/>
      <c r="CZ34" s="8"/>
    </row>
    <row r="35" spans="1:104" x14ac:dyDescent="0.25">
      <c r="A35" s="57"/>
      <c r="B35" s="172"/>
      <c r="C35" s="59"/>
      <c r="D35" s="58"/>
      <c r="E35" s="174"/>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66" t="str">
        <f>IF($CQ$2=2022,IF(ISBLANK($C35),"",IF(OR(AND(D35=versteckt!C$1,'Erfassung Schulungstunden'!E35=versteckt!B$1,'Auswertung pro MA'!E30&gt;=16,'Auswertung pro MA'!F30&gt;=3,OR('Erfassung Schulungstunden'!C35=versteckt!G$1,'Erfassung Schulungstunden'!C35=versteckt!G$2,'Erfassung Schulungstunden'!C35=versteckt!G$3,'Erfassung Schulungstunden'!C35=versteckt!G$7,'Erfassung Schulungstunden'!C35=versteckt!G$8)),AND(D35=versteckt!C$1,'Erfassung Schulungstunden'!E35=versteckt!B$1,'Auswertung pro MA'!E30&gt;=8,'Auswertung pro MA'!F30&gt;=2,OR(C35=versteckt!G$4,'Erfassung Schulungstunden'!C35=versteckt!G$5,'Erfassung Schulungstunden'!C35=versteckt!G$6)),AND(D35=versteckt!C$2,'Auswertung pro MA'!D30&gt;=3)),1,2)),IF(ISBLANK($C35),"",IF(OR(AND(D35=versteckt!C$1,'Erfassung Schulungstunden'!E35=versteckt!B$1,'Auswertung pro MA'!E30&gt;=16,'Auswertung pro MA'!F30&gt;=3,OR('Erfassung Schulungstunden'!C35=versteckt!G$1,'Erfassung Schulungstunden'!C35=versteckt!G$2,'Erfassung Schulungstunden'!C35=versteckt!G$3,'Erfassung Schulungstunden'!C35=versteckt!G$7,'Erfassung Schulungstunden'!C35=versteckt!G$8)),AND(D35=versteckt!C$1,'Erfassung Schulungstunden'!E35=versteckt!B$1,'Auswertung pro MA'!E30&gt;=8,'Auswertung pro MA'!F30&gt;=2,OR(C35=versteckt!G$4,'Erfassung Schulungstunden'!C35=versteckt!G$5,'Erfassung Schulungstunden'!C35=versteckt!G$6)),AND(D35=versteckt!C$2,'Auswertung pro MA'!D30&gt;=6)),1,2)))</f>
        <v/>
      </c>
      <c r="CR35" s="66" t="str">
        <f t="shared" si="4"/>
        <v/>
      </c>
      <c r="CS35" s="67" t="str">
        <f>IF(ISBLANK($C35),"",IF(OR(AND(D35=versteckt!C$1,'Erfassung Schulungstunden'!E35=versteckt!B$2,'Auswertung pro MA'!E30&gt;=16,'Auswertung pro MA'!F30&gt;=3,OR('Erfassung Schulungstunden'!C35=versteckt!G$1,'Erfassung Schulungstunden'!C35=versteckt!G$2,'Erfassung Schulungstunden'!C35=versteckt!G$3,'Erfassung Schulungstunden'!C35=versteckt!G$7,'Erfassung Schulungstunden'!C35=versteckt!G$8)),AND(D35=versteckt!C$1,'Erfassung Schulungstunden'!E35=versteckt!B$2,'Auswertung pro MA'!E30&gt;=8,'Auswertung pro MA'!F30&gt;=2,OR(C35=versteckt!G$4,'Erfassung Schulungstunden'!C35=versteckt!G$5,'Erfassung Schulungstunden'!C35=versteckt!G$6))),1,2))</f>
        <v/>
      </c>
      <c r="CT35" s="66" t="str">
        <f>'Auswertung pro MA'!D30</f>
        <v/>
      </c>
      <c r="CU35" s="150"/>
      <c r="CV35" s="8"/>
      <c r="CW35" s="8"/>
      <c r="CX35" s="8"/>
      <c r="CY35" s="8"/>
      <c r="CZ35" s="8"/>
    </row>
    <row r="36" spans="1:104" x14ac:dyDescent="0.25">
      <c r="A36" s="57"/>
      <c r="B36" s="172"/>
      <c r="C36" s="59"/>
      <c r="D36" s="58"/>
      <c r="E36" s="174"/>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66" t="str">
        <f>IF($CQ$2=2022,IF(ISBLANK($C36),"",IF(OR(AND(D36=versteckt!C$1,'Erfassung Schulungstunden'!E36=versteckt!B$1,'Auswertung pro MA'!E31&gt;=16,'Auswertung pro MA'!F31&gt;=3,OR('Erfassung Schulungstunden'!C36=versteckt!G$1,'Erfassung Schulungstunden'!C36=versteckt!G$2,'Erfassung Schulungstunden'!C36=versteckt!G$3,'Erfassung Schulungstunden'!C36=versteckt!G$7,'Erfassung Schulungstunden'!C36=versteckt!G$8)),AND(D36=versteckt!C$1,'Erfassung Schulungstunden'!E36=versteckt!B$1,'Auswertung pro MA'!E31&gt;=8,'Auswertung pro MA'!F31&gt;=2,OR(C36=versteckt!G$4,'Erfassung Schulungstunden'!C36=versteckt!G$5,'Erfassung Schulungstunden'!C36=versteckt!G$6)),AND(D36=versteckt!C$2,'Auswertung pro MA'!D31&gt;=3)),1,2)),IF(ISBLANK($C36),"",IF(OR(AND(D36=versteckt!C$1,'Erfassung Schulungstunden'!E36=versteckt!B$1,'Auswertung pro MA'!E31&gt;=16,'Auswertung pro MA'!F31&gt;=3,OR('Erfassung Schulungstunden'!C36=versteckt!G$1,'Erfassung Schulungstunden'!C36=versteckt!G$2,'Erfassung Schulungstunden'!C36=versteckt!G$3,'Erfassung Schulungstunden'!C36=versteckt!G$7,'Erfassung Schulungstunden'!C36=versteckt!G$8)),AND(D36=versteckt!C$1,'Erfassung Schulungstunden'!E36=versteckt!B$1,'Auswertung pro MA'!E31&gt;=8,'Auswertung pro MA'!F31&gt;=2,OR(C36=versteckt!G$4,'Erfassung Schulungstunden'!C36=versteckt!G$5,'Erfassung Schulungstunden'!C36=versteckt!G$6)),AND(D36=versteckt!C$2,'Auswertung pro MA'!D31&gt;=6)),1,2)))</f>
        <v/>
      </c>
      <c r="CR36" s="66" t="str">
        <f t="shared" si="4"/>
        <v/>
      </c>
      <c r="CS36" s="67" t="str">
        <f>IF(ISBLANK($C36),"",IF(OR(AND(D36=versteckt!C$1,'Erfassung Schulungstunden'!E36=versteckt!B$2,'Auswertung pro MA'!E31&gt;=16,'Auswertung pro MA'!F31&gt;=3,OR('Erfassung Schulungstunden'!C36=versteckt!G$1,'Erfassung Schulungstunden'!C36=versteckt!G$2,'Erfassung Schulungstunden'!C36=versteckt!G$3,'Erfassung Schulungstunden'!C36=versteckt!G$7,'Erfassung Schulungstunden'!C36=versteckt!G$8)),AND(D36=versteckt!C$1,'Erfassung Schulungstunden'!E36=versteckt!B$2,'Auswertung pro MA'!E31&gt;=8,'Auswertung pro MA'!F31&gt;=2,OR(C36=versteckt!G$4,'Erfassung Schulungstunden'!C36=versteckt!G$5,'Erfassung Schulungstunden'!C36=versteckt!G$6))),1,2))</f>
        <v/>
      </c>
      <c r="CT36" s="66" t="str">
        <f>'Auswertung pro MA'!D31</f>
        <v/>
      </c>
      <c r="CU36" s="150"/>
      <c r="CV36" s="8"/>
      <c r="CW36" s="8"/>
      <c r="CX36" s="8"/>
      <c r="CY36" s="8"/>
      <c r="CZ36" s="8"/>
    </row>
    <row r="37" spans="1:104" x14ac:dyDescent="0.25">
      <c r="A37" s="57"/>
      <c r="B37" s="172"/>
      <c r="C37" s="59"/>
      <c r="D37" s="59"/>
      <c r="E37" s="174"/>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66" t="str">
        <f>IF($CQ$2=2022,IF(ISBLANK($C37),"",IF(OR(AND(D37=versteckt!C$1,'Erfassung Schulungstunden'!E37=versteckt!B$1,'Auswertung pro MA'!E32&gt;=16,'Auswertung pro MA'!F32&gt;=3,OR('Erfassung Schulungstunden'!C37=versteckt!G$1,'Erfassung Schulungstunden'!C37=versteckt!G$2,'Erfassung Schulungstunden'!C37=versteckt!G$3,'Erfassung Schulungstunden'!C37=versteckt!G$7,'Erfassung Schulungstunden'!C37=versteckt!G$8)),AND(D37=versteckt!C$1,'Erfassung Schulungstunden'!E37=versteckt!B$1,'Auswertung pro MA'!E32&gt;=8,'Auswertung pro MA'!F32&gt;=2,OR(C37=versteckt!G$4,'Erfassung Schulungstunden'!C37=versteckt!G$5,'Erfassung Schulungstunden'!C37=versteckt!G$6)),AND(D37=versteckt!C$2,'Auswertung pro MA'!D32&gt;=3)),1,2)),IF(ISBLANK($C37),"",IF(OR(AND(D37=versteckt!C$1,'Erfassung Schulungstunden'!E37=versteckt!B$1,'Auswertung pro MA'!E32&gt;=16,'Auswertung pro MA'!F32&gt;=3,OR('Erfassung Schulungstunden'!C37=versteckt!G$1,'Erfassung Schulungstunden'!C37=versteckt!G$2,'Erfassung Schulungstunden'!C37=versteckt!G$3,'Erfassung Schulungstunden'!C37=versteckt!G$7,'Erfassung Schulungstunden'!C37=versteckt!G$8)),AND(D37=versteckt!C$1,'Erfassung Schulungstunden'!E37=versteckt!B$1,'Auswertung pro MA'!E32&gt;=8,'Auswertung pro MA'!F32&gt;=2,OR(C37=versteckt!G$4,'Erfassung Schulungstunden'!C37=versteckt!G$5,'Erfassung Schulungstunden'!C37=versteckt!G$6)),AND(D37=versteckt!C$2,'Auswertung pro MA'!D32&gt;=6)),1,2)))</f>
        <v/>
      </c>
      <c r="CR37" s="66" t="str">
        <f t="shared" si="4"/>
        <v/>
      </c>
      <c r="CS37" s="67" t="str">
        <f>IF(ISBLANK($C37),"",IF(OR(AND(D37=versteckt!C$1,'Erfassung Schulungstunden'!E37=versteckt!B$2,'Auswertung pro MA'!E32&gt;=16,'Auswertung pro MA'!F32&gt;=3,OR('Erfassung Schulungstunden'!C37=versteckt!G$1,'Erfassung Schulungstunden'!C37=versteckt!G$2,'Erfassung Schulungstunden'!C37=versteckt!G$3,'Erfassung Schulungstunden'!C37=versteckt!G$7,'Erfassung Schulungstunden'!C37=versteckt!G$8)),AND(D37=versteckt!C$1,'Erfassung Schulungstunden'!E37=versteckt!B$2,'Auswertung pro MA'!E32&gt;=8,'Auswertung pro MA'!F32&gt;=2,OR(C37=versteckt!G$4,'Erfassung Schulungstunden'!C37=versteckt!G$5,'Erfassung Schulungstunden'!C37=versteckt!G$6))),1,2))</f>
        <v/>
      </c>
      <c r="CT37" s="66" t="str">
        <f>'Auswertung pro MA'!D32</f>
        <v/>
      </c>
      <c r="CU37" s="150"/>
      <c r="CV37" s="8"/>
      <c r="CW37" s="8"/>
      <c r="CX37" s="8"/>
      <c r="CY37" s="8"/>
      <c r="CZ37" s="8"/>
    </row>
    <row r="38" spans="1:104" x14ac:dyDescent="0.25">
      <c r="A38" s="57"/>
      <c r="B38" s="172"/>
      <c r="C38" s="59"/>
      <c r="D38" s="59"/>
      <c r="E38" s="174"/>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66" t="str">
        <f>IF($CQ$2=2022,IF(ISBLANK($C38),"",IF(OR(AND(D38=versteckt!C$1,'Erfassung Schulungstunden'!E38=versteckt!B$1,'Auswertung pro MA'!E33&gt;=16,'Auswertung pro MA'!F33&gt;=3,OR('Erfassung Schulungstunden'!C38=versteckt!G$1,'Erfassung Schulungstunden'!C38=versteckt!G$2,'Erfassung Schulungstunden'!C38=versteckt!G$3,'Erfassung Schulungstunden'!C38=versteckt!G$7,'Erfassung Schulungstunden'!C38=versteckt!G$8)),AND(D38=versteckt!C$1,'Erfassung Schulungstunden'!E38=versteckt!B$1,'Auswertung pro MA'!E33&gt;=8,'Auswertung pro MA'!F33&gt;=2,OR(C38=versteckt!G$4,'Erfassung Schulungstunden'!C38=versteckt!G$5,'Erfassung Schulungstunden'!C38=versteckt!G$6)),AND(D38=versteckt!C$2,'Auswertung pro MA'!D33&gt;=3)),1,2)),IF(ISBLANK($C38),"",IF(OR(AND(D38=versteckt!C$1,'Erfassung Schulungstunden'!E38=versteckt!B$1,'Auswertung pro MA'!E33&gt;=16,'Auswertung pro MA'!F33&gt;=3,OR('Erfassung Schulungstunden'!C38=versteckt!G$1,'Erfassung Schulungstunden'!C38=versteckt!G$2,'Erfassung Schulungstunden'!C38=versteckt!G$3,'Erfassung Schulungstunden'!C38=versteckt!G$7,'Erfassung Schulungstunden'!C38=versteckt!G$8)),AND(D38=versteckt!C$1,'Erfassung Schulungstunden'!E38=versteckt!B$1,'Auswertung pro MA'!E33&gt;=8,'Auswertung pro MA'!F33&gt;=2,OR(C38=versteckt!G$4,'Erfassung Schulungstunden'!C38=versteckt!G$5,'Erfassung Schulungstunden'!C38=versteckt!G$6)),AND(D38=versteckt!C$2,'Auswertung pro MA'!D33&gt;=6)),1,2)))</f>
        <v/>
      </c>
      <c r="CR38" s="66" t="str">
        <f t="shared" si="4"/>
        <v/>
      </c>
      <c r="CS38" s="67" t="str">
        <f>IF(ISBLANK($C38),"",IF(OR(AND(D38=versteckt!C$1,'Erfassung Schulungstunden'!E38=versteckt!B$2,'Auswertung pro MA'!E33&gt;=16,'Auswertung pro MA'!F33&gt;=3,OR('Erfassung Schulungstunden'!C38=versteckt!G$1,'Erfassung Schulungstunden'!C38=versteckt!G$2,'Erfassung Schulungstunden'!C38=versteckt!G$3,'Erfassung Schulungstunden'!C38=versteckt!G$7,'Erfassung Schulungstunden'!C38=versteckt!G$8)),AND(D38=versteckt!C$1,'Erfassung Schulungstunden'!E38=versteckt!B$2,'Auswertung pro MA'!E33&gt;=8,'Auswertung pro MA'!F33&gt;=2,OR(C38=versteckt!G$4,'Erfassung Schulungstunden'!C38=versteckt!G$5,'Erfassung Schulungstunden'!C38=versteckt!G$6))),1,2))</f>
        <v/>
      </c>
      <c r="CT38" s="66" t="str">
        <f>'Auswertung pro MA'!D33</f>
        <v/>
      </c>
      <c r="CU38" s="150"/>
      <c r="CV38" s="8"/>
      <c r="CW38" s="8"/>
      <c r="CX38" s="8"/>
      <c r="CY38" s="8"/>
      <c r="CZ38" s="8"/>
    </row>
    <row r="39" spans="1:104" x14ac:dyDescent="0.25">
      <c r="A39" s="57"/>
      <c r="B39" s="172"/>
      <c r="C39" s="59"/>
      <c r="D39" s="58"/>
      <c r="E39" s="174"/>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66" t="str">
        <f>IF($CQ$2=2022,IF(ISBLANK($C39),"",IF(OR(AND(D39=versteckt!C$1,'Erfassung Schulungstunden'!E39=versteckt!B$1,'Auswertung pro MA'!E34&gt;=16,'Auswertung pro MA'!F34&gt;=3,OR('Erfassung Schulungstunden'!C39=versteckt!G$1,'Erfassung Schulungstunden'!C39=versteckt!G$2,'Erfassung Schulungstunden'!C39=versteckt!G$3,'Erfassung Schulungstunden'!C39=versteckt!G$7,'Erfassung Schulungstunden'!C39=versteckt!G$8)),AND(D39=versteckt!C$1,'Erfassung Schulungstunden'!E39=versteckt!B$1,'Auswertung pro MA'!E34&gt;=8,'Auswertung pro MA'!F34&gt;=2,OR(C39=versteckt!G$4,'Erfassung Schulungstunden'!C39=versteckt!G$5,'Erfassung Schulungstunden'!C39=versteckt!G$6)),AND(D39=versteckt!C$2,'Auswertung pro MA'!D34&gt;=3)),1,2)),IF(ISBLANK($C39),"",IF(OR(AND(D39=versteckt!C$1,'Erfassung Schulungstunden'!E39=versteckt!B$1,'Auswertung pro MA'!E34&gt;=16,'Auswertung pro MA'!F34&gt;=3,OR('Erfassung Schulungstunden'!C39=versteckt!G$1,'Erfassung Schulungstunden'!C39=versteckt!G$2,'Erfassung Schulungstunden'!C39=versteckt!G$3,'Erfassung Schulungstunden'!C39=versteckt!G$7,'Erfassung Schulungstunden'!C39=versteckt!G$8)),AND(D39=versteckt!C$1,'Erfassung Schulungstunden'!E39=versteckt!B$1,'Auswertung pro MA'!E34&gt;=8,'Auswertung pro MA'!F34&gt;=2,OR(C39=versteckt!G$4,'Erfassung Schulungstunden'!C39=versteckt!G$5,'Erfassung Schulungstunden'!C39=versteckt!G$6)),AND(D39=versteckt!C$2,'Auswertung pro MA'!D34&gt;=6)),1,2)))</f>
        <v/>
      </c>
      <c r="CR39" s="66" t="str">
        <f t="shared" si="4"/>
        <v/>
      </c>
      <c r="CS39" s="67" t="str">
        <f>IF(ISBLANK($C39),"",IF(OR(AND(D39=versteckt!C$1,'Erfassung Schulungstunden'!E39=versteckt!B$2,'Auswertung pro MA'!E34&gt;=16,'Auswertung pro MA'!F34&gt;=3,OR('Erfassung Schulungstunden'!C39=versteckt!G$1,'Erfassung Schulungstunden'!C39=versteckt!G$2,'Erfassung Schulungstunden'!C39=versteckt!G$3,'Erfassung Schulungstunden'!C39=versteckt!G$7,'Erfassung Schulungstunden'!C39=versteckt!G$8)),AND(D39=versteckt!C$1,'Erfassung Schulungstunden'!E39=versteckt!B$2,'Auswertung pro MA'!E34&gt;=8,'Auswertung pro MA'!F34&gt;=2,OR(C39=versteckt!G$4,'Erfassung Schulungstunden'!C39=versteckt!G$5,'Erfassung Schulungstunden'!C39=versteckt!G$6))),1,2))</f>
        <v/>
      </c>
      <c r="CT39" s="66" t="str">
        <f>'Auswertung pro MA'!D34</f>
        <v/>
      </c>
      <c r="CU39" s="150"/>
      <c r="CV39" s="8"/>
      <c r="CW39" s="8"/>
      <c r="CX39" s="8"/>
      <c r="CY39" s="8"/>
      <c r="CZ39" s="8"/>
    </row>
    <row r="40" spans="1:104" x14ac:dyDescent="0.25">
      <c r="A40" s="57"/>
      <c r="B40" s="172"/>
      <c r="C40" s="59"/>
      <c r="D40" s="58"/>
      <c r="E40" s="174"/>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66" t="str">
        <f>IF($CQ$2=2022,IF(ISBLANK($C40),"",IF(OR(AND(D40=versteckt!C$1,'Erfassung Schulungstunden'!E40=versteckt!B$1,'Auswertung pro MA'!E35&gt;=16,'Auswertung pro MA'!F35&gt;=3,OR('Erfassung Schulungstunden'!C40=versteckt!G$1,'Erfassung Schulungstunden'!C40=versteckt!G$2,'Erfassung Schulungstunden'!C40=versteckt!G$3,'Erfassung Schulungstunden'!C40=versteckt!G$7,'Erfassung Schulungstunden'!C40=versteckt!G$8)),AND(D40=versteckt!C$1,'Erfassung Schulungstunden'!E40=versteckt!B$1,'Auswertung pro MA'!E35&gt;=8,'Auswertung pro MA'!F35&gt;=2,OR(C40=versteckt!G$4,'Erfassung Schulungstunden'!C40=versteckt!G$5,'Erfassung Schulungstunden'!C40=versteckt!G$6)),AND(D40=versteckt!C$2,'Auswertung pro MA'!D35&gt;=3)),1,2)),IF(ISBLANK($C40),"",IF(OR(AND(D40=versteckt!C$1,'Erfassung Schulungstunden'!E40=versteckt!B$1,'Auswertung pro MA'!E35&gt;=16,'Auswertung pro MA'!F35&gt;=3,OR('Erfassung Schulungstunden'!C40=versteckt!G$1,'Erfassung Schulungstunden'!C40=versteckt!G$2,'Erfassung Schulungstunden'!C40=versteckt!G$3,'Erfassung Schulungstunden'!C40=versteckt!G$7,'Erfassung Schulungstunden'!C40=versteckt!G$8)),AND(D40=versteckt!C$1,'Erfassung Schulungstunden'!E40=versteckt!B$1,'Auswertung pro MA'!E35&gt;=8,'Auswertung pro MA'!F35&gt;=2,OR(C40=versteckt!G$4,'Erfassung Schulungstunden'!C40=versteckt!G$5,'Erfassung Schulungstunden'!C40=versteckt!G$6)),AND(D40=versteckt!C$2,'Auswertung pro MA'!D35&gt;=6)),1,2)))</f>
        <v/>
      </c>
      <c r="CR40" s="66" t="str">
        <f t="shared" si="4"/>
        <v/>
      </c>
      <c r="CS40" s="67" t="str">
        <f>IF(ISBLANK($C40),"",IF(OR(AND(D40=versteckt!C$1,'Erfassung Schulungstunden'!E40=versteckt!B$2,'Auswertung pro MA'!E35&gt;=16,'Auswertung pro MA'!F35&gt;=3,OR('Erfassung Schulungstunden'!C40=versteckt!G$1,'Erfassung Schulungstunden'!C40=versteckt!G$2,'Erfassung Schulungstunden'!C40=versteckt!G$3,'Erfassung Schulungstunden'!C40=versteckt!G$7,'Erfassung Schulungstunden'!C40=versteckt!G$8)),AND(D40=versteckt!C$1,'Erfassung Schulungstunden'!E40=versteckt!B$2,'Auswertung pro MA'!E35&gt;=8,'Auswertung pro MA'!F35&gt;=2,OR(C40=versteckt!G$4,'Erfassung Schulungstunden'!C40=versteckt!G$5,'Erfassung Schulungstunden'!C40=versteckt!G$6))),1,2))</f>
        <v/>
      </c>
      <c r="CT40" s="66" t="str">
        <f>'Auswertung pro MA'!D35</f>
        <v/>
      </c>
      <c r="CU40" s="150"/>
      <c r="CV40" s="8"/>
      <c r="CW40" s="8"/>
      <c r="CX40" s="8"/>
      <c r="CY40" s="8"/>
      <c r="CZ40" s="8"/>
    </row>
    <row r="41" spans="1:104" x14ac:dyDescent="0.25">
      <c r="A41" s="57"/>
      <c r="B41" s="172"/>
      <c r="C41" s="59"/>
      <c r="D41" s="58"/>
      <c r="E41" s="174"/>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66" t="str">
        <f>IF($CQ$2=2022,IF(ISBLANK($C41),"",IF(OR(AND(D41=versteckt!C$1,'Erfassung Schulungstunden'!E41=versteckt!B$1,'Auswertung pro MA'!E36&gt;=16,'Auswertung pro MA'!F36&gt;=3,OR('Erfassung Schulungstunden'!C41=versteckt!G$1,'Erfassung Schulungstunden'!C41=versteckt!G$2,'Erfassung Schulungstunden'!C41=versteckt!G$3,'Erfassung Schulungstunden'!C41=versteckt!G$7,'Erfassung Schulungstunden'!C41=versteckt!G$8)),AND(D41=versteckt!C$1,'Erfassung Schulungstunden'!E41=versteckt!B$1,'Auswertung pro MA'!E36&gt;=8,'Auswertung pro MA'!F36&gt;=2,OR(C41=versteckt!G$4,'Erfassung Schulungstunden'!C41=versteckt!G$5,'Erfassung Schulungstunden'!C41=versteckt!G$6)),AND(D41=versteckt!C$2,'Auswertung pro MA'!D36&gt;=3)),1,2)),IF(ISBLANK($C41),"",IF(OR(AND(D41=versteckt!C$1,'Erfassung Schulungstunden'!E41=versteckt!B$1,'Auswertung pro MA'!E36&gt;=16,'Auswertung pro MA'!F36&gt;=3,OR('Erfassung Schulungstunden'!C41=versteckt!G$1,'Erfassung Schulungstunden'!C41=versteckt!G$2,'Erfassung Schulungstunden'!C41=versteckt!G$3,'Erfassung Schulungstunden'!C41=versteckt!G$7,'Erfassung Schulungstunden'!C41=versteckt!G$8)),AND(D41=versteckt!C$1,'Erfassung Schulungstunden'!E41=versteckt!B$1,'Auswertung pro MA'!E36&gt;=8,'Auswertung pro MA'!F36&gt;=2,OR(C41=versteckt!G$4,'Erfassung Schulungstunden'!C41=versteckt!G$5,'Erfassung Schulungstunden'!C41=versteckt!G$6)),AND(D41=versteckt!C$2,'Auswertung pro MA'!D36&gt;=6)),1,2)))</f>
        <v/>
      </c>
      <c r="CR41" s="66" t="str">
        <f t="shared" si="4"/>
        <v/>
      </c>
      <c r="CS41" s="67" t="str">
        <f>IF(ISBLANK($C41),"",IF(OR(AND(D41=versteckt!C$1,'Erfassung Schulungstunden'!E41=versteckt!B$2,'Auswertung pro MA'!E36&gt;=16,'Auswertung pro MA'!F36&gt;=3,OR('Erfassung Schulungstunden'!C41=versteckt!G$1,'Erfassung Schulungstunden'!C41=versteckt!G$2,'Erfassung Schulungstunden'!C41=versteckt!G$3,'Erfassung Schulungstunden'!C41=versteckt!G$7,'Erfassung Schulungstunden'!C41=versteckt!G$8)),AND(D41=versteckt!C$1,'Erfassung Schulungstunden'!E41=versteckt!B$2,'Auswertung pro MA'!E36&gt;=8,'Auswertung pro MA'!F36&gt;=2,OR(C41=versteckt!G$4,'Erfassung Schulungstunden'!C41=versteckt!G$5,'Erfassung Schulungstunden'!C41=versteckt!G$6))),1,2))</f>
        <v/>
      </c>
      <c r="CT41" s="66" t="str">
        <f>'Auswertung pro MA'!D36</f>
        <v/>
      </c>
      <c r="CU41" s="150"/>
      <c r="CV41" s="8"/>
      <c r="CW41" s="8"/>
      <c r="CX41" s="8"/>
      <c r="CY41" s="8"/>
      <c r="CZ41" s="8"/>
    </row>
    <row r="42" spans="1:104" x14ac:dyDescent="0.25">
      <c r="A42" s="57"/>
      <c r="B42" s="172"/>
      <c r="C42" s="59"/>
      <c r="D42" s="59"/>
      <c r="E42" s="174"/>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66" t="str">
        <f>IF($CQ$2=2022,IF(ISBLANK($C42),"",IF(OR(AND(D42=versteckt!C$1,'Erfassung Schulungstunden'!E42=versteckt!B$1,'Auswertung pro MA'!E37&gt;=16,'Auswertung pro MA'!F37&gt;=3,OR('Erfassung Schulungstunden'!C42=versteckt!G$1,'Erfassung Schulungstunden'!C42=versteckt!G$2,'Erfassung Schulungstunden'!C42=versteckt!G$3,'Erfassung Schulungstunden'!C42=versteckt!G$7,'Erfassung Schulungstunden'!C42=versteckt!G$8)),AND(D42=versteckt!C$1,'Erfassung Schulungstunden'!E42=versteckt!B$1,'Auswertung pro MA'!E37&gt;=8,'Auswertung pro MA'!F37&gt;=2,OR(C42=versteckt!G$4,'Erfassung Schulungstunden'!C42=versteckt!G$5,'Erfassung Schulungstunden'!C42=versteckt!G$6)),AND(D42=versteckt!C$2,'Auswertung pro MA'!D37&gt;=3)),1,2)),IF(ISBLANK($C42),"",IF(OR(AND(D42=versteckt!C$1,'Erfassung Schulungstunden'!E42=versteckt!B$1,'Auswertung pro MA'!E37&gt;=16,'Auswertung pro MA'!F37&gt;=3,OR('Erfassung Schulungstunden'!C42=versteckt!G$1,'Erfassung Schulungstunden'!C42=versteckt!G$2,'Erfassung Schulungstunden'!C42=versteckt!G$3,'Erfassung Schulungstunden'!C42=versteckt!G$7,'Erfassung Schulungstunden'!C42=versteckt!G$8)),AND(D42=versteckt!C$1,'Erfassung Schulungstunden'!E42=versteckt!B$1,'Auswertung pro MA'!E37&gt;=8,'Auswertung pro MA'!F37&gt;=2,OR(C42=versteckt!G$4,'Erfassung Schulungstunden'!C42=versteckt!G$5,'Erfassung Schulungstunden'!C42=versteckt!G$6)),AND(D42=versteckt!C$2,'Auswertung pro MA'!D37&gt;=6)),1,2)))</f>
        <v/>
      </c>
      <c r="CR42" s="66" t="str">
        <f t="shared" si="4"/>
        <v/>
      </c>
      <c r="CS42" s="67" t="str">
        <f>IF(ISBLANK($C42),"",IF(OR(AND(D42=versteckt!C$1,'Erfassung Schulungstunden'!E42=versteckt!B$2,'Auswertung pro MA'!E37&gt;=16,'Auswertung pro MA'!F37&gt;=3,OR('Erfassung Schulungstunden'!C42=versteckt!G$1,'Erfassung Schulungstunden'!C42=versteckt!G$2,'Erfassung Schulungstunden'!C42=versteckt!G$3,'Erfassung Schulungstunden'!C42=versteckt!G$7,'Erfassung Schulungstunden'!C42=versteckt!G$8)),AND(D42=versteckt!C$1,'Erfassung Schulungstunden'!E42=versteckt!B$2,'Auswertung pro MA'!E37&gt;=8,'Auswertung pro MA'!F37&gt;=2,OR(C42=versteckt!G$4,'Erfassung Schulungstunden'!C42=versteckt!G$5,'Erfassung Schulungstunden'!C42=versteckt!G$6))),1,2))</f>
        <v/>
      </c>
      <c r="CT42" s="66" t="str">
        <f>'Auswertung pro MA'!D37</f>
        <v/>
      </c>
      <c r="CU42" s="150"/>
      <c r="CV42" s="8"/>
      <c r="CW42" s="8"/>
      <c r="CX42" s="8"/>
      <c r="CY42" s="8"/>
      <c r="CZ42" s="8"/>
    </row>
    <row r="43" spans="1:104" x14ac:dyDescent="0.25">
      <c r="A43" s="57"/>
      <c r="B43" s="172"/>
      <c r="C43" s="59"/>
      <c r="D43" s="59"/>
      <c r="E43" s="174"/>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66" t="str">
        <f>IF($CQ$2=2022,IF(ISBLANK($C43),"",IF(OR(AND(D43=versteckt!C$1,'Erfassung Schulungstunden'!E43=versteckt!B$1,'Auswertung pro MA'!E38&gt;=16,'Auswertung pro MA'!F38&gt;=3,OR('Erfassung Schulungstunden'!C43=versteckt!G$1,'Erfassung Schulungstunden'!C43=versteckt!G$2,'Erfassung Schulungstunden'!C43=versteckt!G$3,'Erfassung Schulungstunden'!C43=versteckt!G$7,'Erfassung Schulungstunden'!C43=versteckt!G$8)),AND(D43=versteckt!C$1,'Erfassung Schulungstunden'!E43=versteckt!B$1,'Auswertung pro MA'!E38&gt;=8,'Auswertung pro MA'!F38&gt;=2,OR(C43=versteckt!G$4,'Erfassung Schulungstunden'!C43=versteckt!G$5,'Erfassung Schulungstunden'!C43=versteckt!G$6)),AND(D43=versteckt!C$2,'Auswertung pro MA'!D38&gt;=3)),1,2)),IF(ISBLANK($C43),"",IF(OR(AND(D43=versteckt!C$1,'Erfassung Schulungstunden'!E43=versteckt!B$1,'Auswertung pro MA'!E38&gt;=16,'Auswertung pro MA'!F38&gt;=3,OR('Erfassung Schulungstunden'!C43=versteckt!G$1,'Erfassung Schulungstunden'!C43=versteckt!G$2,'Erfassung Schulungstunden'!C43=versteckt!G$3,'Erfassung Schulungstunden'!C43=versteckt!G$7,'Erfassung Schulungstunden'!C43=versteckt!G$8)),AND(D43=versteckt!C$1,'Erfassung Schulungstunden'!E43=versteckt!B$1,'Auswertung pro MA'!E38&gt;=8,'Auswertung pro MA'!F38&gt;=2,OR(C43=versteckt!G$4,'Erfassung Schulungstunden'!C43=versteckt!G$5,'Erfassung Schulungstunden'!C43=versteckt!G$6)),AND(D43=versteckt!C$2,'Auswertung pro MA'!D38&gt;=6)),1,2)))</f>
        <v/>
      </c>
      <c r="CR43" s="66" t="str">
        <f t="shared" si="4"/>
        <v/>
      </c>
      <c r="CS43" s="67" t="str">
        <f>IF(ISBLANK($C43),"",IF(OR(AND(D43=versteckt!C$1,'Erfassung Schulungstunden'!E43=versteckt!B$2,'Auswertung pro MA'!E38&gt;=16,'Auswertung pro MA'!F38&gt;=3,OR('Erfassung Schulungstunden'!C43=versteckt!G$1,'Erfassung Schulungstunden'!C43=versteckt!G$2,'Erfassung Schulungstunden'!C43=versteckt!G$3,'Erfassung Schulungstunden'!C43=versteckt!G$7,'Erfassung Schulungstunden'!C43=versteckt!G$8)),AND(D43=versteckt!C$1,'Erfassung Schulungstunden'!E43=versteckt!B$2,'Auswertung pro MA'!E38&gt;=8,'Auswertung pro MA'!F38&gt;=2,OR(C43=versteckt!G$4,'Erfassung Schulungstunden'!C43=versteckt!G$5,'Erfassung Schulungstunden'!C43=versteckt!G$6))),1,2))</f>
        <v/>
      </c>
      <c r="CT43" s="66" t="str">
        <f>'Auswertung pro MA'!D38</f>
        <v/>
      </c>
      <c r="CU43" s="150"/>
      <c r="CV43" s="8"/>
      <c r="CW43" s="8"/>
      <c r="CX43" s="8"/>
      <c r="CY43" s="8"/>
      <c r="CZ43" s="8"/>
    </row>
    <row r="44" spans="1:104" x14ac:dyDescent="0.25">
      <c r="A44" s="57"/>
      <c r="B44" s="172"/>
      <c r="C44" s="59"/>
      <c r="D44" s="58"/>
      <c r="E44" s="174"/>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66" t="str">
        <f>IF($CQ$2=2022,IF(ISBLANK($C44),"",IF(OR(AND(D44=versteckt!C$1,'Erfassung Schulungstunden'!E44=versteckt!B$1,'Auswertung pro MA'!E39&gt;=16,'Auswertung pro MA'!F39&gt;=3,OR('Erfassung Schulungstunden'!C44=versteckt!G$1,'Erfassung Schulungstunden'!C44=versteckt!G$2,'Erfassung Schulungstunden'!C44=versteckt!G$3,'Erfassung Schulungstunden'!C44=versteckt!G$7,'Erfassung Schulungstunden'!C44=versteckt!G$8)),AND(D44=versteckt!C$1,'Erfassung Schulungstunden'!E44=versteckt!B$1,'Auswertung pro MA'!E39&gt;=8,'Auswertung pro MA'!F39&gt;=2,OR(C44=versteckt!G$4,'Erfassung Schulungstunden'!C44=versteckt!G$5,'Erfassung Schulungstunden'!C44=versteckt!G$6)),AND(D44=versteckt!C$2,'Auswertung pro MA'!D39&gt;=3)),1,2)),IF(ISBLANK($C44),"",IF(OR(AND(D44=versteckt!C$1,'Erfassung Schulungstunden'!E44=versteckt!B$1,'Auswertung pro MA'!E39&gt;=16,'Auswertung pro MA'!F39&gt;=3,OR('Erfassung Schulungstunden'!C44=versteckt!G$1,'Erfassung Schulungstunden'!C44=versteckt!G$2,'Erfassung Schulungstunden'!C44=versteckt!G$3,'Erfassung Schulungstunden'!C44=versteckt!G$7,'Erfassung Schulungstunden'!C44=versteckt!G$8)),AND(D44=versteckt!C$1,'Erfassung Schulungstunden'!E44=versteckt!B$1,'Auswertung pro MA'!E39&gt;=8,'Auswertung pro MA'!F39&gt;=2,OR(C44=versteckt!G$4,'Erfassung Schulungstunden'!C44=versteckt!G$5,'Erfassung Schulungstunden'!C44=versteckt!G$6)),AND(D44=versteckt!C$2,'Auswertung pro MA'!D39&gt;=6)),1,2)))</f>
        <v/>
      </c>
      <c r="CR44" s="66" t="str">
        <f t="shared" si="4"/>
        <v/>
      </c>
      <c r="CS44" s="67" t="str">
        <f>IF(ISBLANK($C44),"",IF(OR(AND(D44=versteckt!C$1,'Erfassung Schulungstunden'!E44=versteckt!B$2,'Auswertung pro MA'!E39&gt;=16,'Auswertung pro MA'!F39&gt;=3,OR('Erfassung Schulungstunden'!C44=versteckt!G$1,'Erfassung Schulungstunden'!C44=versteckt!G$2,'Erfassung Schulungstunden'!C44=versteckt!G$3,'Erfassung Schulungstunden'!C44=versteckt!G$7,'Erfassung Schulungstunden'!C44=versteckt!G$8)),AND(D44=versteckt!C$1,'Erfassung Schulungstunden'!E44=versteckt!B$2,'Auswertung pro MA'!E39&gt;=8,'Auswertung pro MA'!F39&gt;=2,OR(C44=versteckt!G$4,'Erfassung Schulungstunden'!C44=versteckt!G$5,'Erfassung Schulungstunden'!C44=versteckt!G$6))),1,2))</f>
        <v/>
      </c>
      <c r="CT44" s="66" t="str">
        <f>'Auswertung pro MA'!D39</f>
        <v/>
      </c>
      <c r="CU44" s="150"/>
      <c r="CV44" s="8"/>
      <c r="CW44" s="8"/>
      <c r="CX44" s="8"/>
      <c r="CY44" s="8"/>
      <c r="CZ44" s="8"/>
    </row>
    <row r="45" spans="1:104" x14ac:dyDescent="0.25">
      <c r="A45" s="57"/>
      <c r="B45" s="172"/>
      <c r="C45" s="59"/>
      <c r="D45" s="58"/>
      <c r="E45" s="174"/>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66" t="str">
        <f>IF($CQ$2=2022,IF(ISBLANK($C45),"",IF(OR(AND(D45=versteckt!C$1,'Erfassung Schulungstunden'!E45=versteckt!B$1,'Auswertung pro MA'!E40&gt;=16,'Auswertung pro MA'!F40&gt;=3,OR('Erfassung Schulungstunden'!C45=versteckt!G$1,'Erfassung Schulungstunden'!C45=versteckt!G$2,'Erfassung Schulungstunden'!C45=versteckt!G$3,'Erfassung Schulungstunden'!C45=versteckt!G$7,'Erfassung Schulungstunden'!C45=versteckt!G$8)),AND(D45=versteckt!C$1,'Erfassung Schulungstunden'!E45=versteckt!B$1,'Auswertung pro MA'!E40&gt;=8,'Auswertung pro MA'!F40&gt;=2,OR(C45=versteckt!G$4,'Erfassung Schulungstunden'!C45=versteckt!G$5,'Erfassung Schulungstunden'!C45=versteckt!G$6)),AND(D45=versteckt!C$2,'Auswertung pro MA'!D40&gt;=3)),1,2)),IF(ISBLANK($C45),"",IF(OR(AND(D45=versteckt!C$1,'Erfassung Schulungstunden'!E45=versteckt!B$1,'Auswertung pro MA'!E40&gt;=16,'Auswertung pro MA'!F40&gt;=3,OR('Erfassung Schulungstunden'!C45=versteckt!G$1,'Erfassung Schulungstunden'!C45=versteckt!G$2,'Erfassung Schulungstunden'!C45=versteckt!G$3,'Erfassung Schulungstunden'!C45=versteckt!G$7,'Erfassung Schulungstunden'!C45=versteckt!G$8)),AND(D45=versteckt!C$1,'Erfassung Schulungstunden'!E45=versteckt!B$1,'Auswertung pro MA'!E40&gt;=8,'Auswertung pro MA'!F40&gt;=2,OR(C45=versteckt!G$4,'Erfassung Schulungstunden'!C45=versteckt!G$5,'Erfassung Schulungstunden'!C45=versteckt!G$6)),AND(D45=versteckt!C$2,'Auswertung pro MA'!D40&gt;=6)),1,2)))</f>
        <v/>
      </c>
      <c r="CR45" s="66" t="str">
        <f t="shared" si="4"/>
        <v/>
      </c>
      <c r="CS45" s="67" t="str">
        <f>IF(ISBLANK($C45),"",IF(OR(AND(D45=versteckt!C$1,'Erfassung Schulungstunden'!E45=versteckt!B$2,'Auswertung pro MA'!E40&gt;=16,'Auswertung pro MA'!F40&gt;=3,OR('Erfassung Schulungstunden'!C45=versteckt!G$1,'Erfassung Schulungstunden'!C45=versteckt!G$2,'Erfassung Schulungstunden'!C45=versteckt!G$3,'Erfassung Schulungstunden'!C45=versteckt!G$7,'Erfassung Schulungstunden'!C45=versteckt!G$8)),AND(D45=versteckt!C$1,'Erfassung Schulungstunden'!E45=versteckt!B$2,'Auswertung pro MA'!E40&gt;=8,'Auswertung pro MA'!F40&gt;=2,OR(C45=versteckt!G$4,'Erfassung Schulungstunden'!C45=versteckt!G$5,'Erfassung Schulungstunden'!C45=versteckt!G$6))),1,2))</f>
        <v/>
      </c>
      <c r="CT45" s="66" t="str">
        <f>'Auswertung pro MA'!D40</f>
        <v/>
      </c>
      <c r="CU45" s="150"/>
      <c r="CV45" s="8"/>
      <c r="CW45" s="8"/>
      <c r="CX45" s="8"/>
      <c r="CY45" s="8"/>
      <c r="CZ45" s="8"/>
    </row>
    <row r="46" spans="1:104" x14ac:dyDescent="0.25">
      <c r="A46" s="57"/>
      <c r="B46" s="172"/>
      <c r="C46" s="59"/>
      <c r="D46" s="58"/>
      <c r="E46" s="174"/>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66" t="str">
        <f>IF($CQ$2=2022,IF(ISBLANK($C46),"",IF(OR(AND(D46=versteckt!C$1,'Erfassung Schulungstunden'!E46=versteckt!B$1,'Auswertung pro MA'!E41&gt;=16,'Auswertung pro MA'!F41&gt;=3,OR('Erfassung Schulungstunden'!C46=versteckt!G$1,'Erfassung Schulungstunden'!C46=versteckt!G$2,'Erfassung Schulungstunden'!C46=versteckt!G$3,'Erfassung Schulungstunden'!C46=versteckt!G$7,'Erfassung Schulungstunden'!C46=versteckt!G$8)),AND(D46=versteckt!C$1,'Erfassung Schulungstunden'!E46=versteckt!B$1,'Auswertung pro MA'!E41&gt;=8,'Auswertung pro MA'!F41&gt;=2,OR(C46=versteckt!G$4,'Erfassung Schulungstunden'!C46=versteckt!G$5,'Erfassung Schulungstunden'!C46=versteckt!G$6)),AND(D46=versteckt!C$2,'Auswertung pro MA'!D41&gt;=3)),1,2)),IF(ISBLANK($C46),"",IF(OR(AND(D46=versteckt!C$1,'Erfassung Schulungstunden'!E46=versteckt!B$1,'Auswertung pro MA'!E41&gt;=16,'Auswertung pro MA'!F41&gt;=3,OR('Erfassung Schulungstunden'!C46=versteckt!G$1,'Erfassung Schulungstunden'!C46=versteckt!G$2,'Erfassung Schulungstunden'!C46=versteckt!G$3,'Erfassung Schulungstunden'!C46=versteckt!G$7,'Erfassung Schulungstunden'!C46=versteckt!G$8)),AND(D46=versteckt!C$1,'Erfassung Schulungstunden'!E46=versteckt!B$1,'Auswertung pro MA'!E41&gt;=8,'Auswertung pro MA'!F41&gt;=2,OR(C46=versteckt!G$4,'Erfassung Schulungstunden'!C46=versteckt!G$5,'Erfassung Schulungstunden'!C46=versteckt!G$6)),AND(D46=versteckt!C$2,'Auswertung pro MA'!D41&gt;=6)),1,2)))</f>
        <v/>
      </c>
      <c r="CR46" s="66" t="str">
        <f t="shared" si="4"/>
        <v/>
      </c>
      <c r="CS46" s="67" t="str">
        <f>IF(ISBLANK($C46),"",IF(OR(AND(D46=versteckt!C$1,'Erfassung Schulungstunden'!E46=versteckt!B$2,'Auswertung pro MA'!E41&gt;=16,'Auswertung pro MA'!F41&gt;=3,OR('Erfassung Schulungstunden'!C46=versteckt!G$1,'Erfassung Schulungstunden'!C46=versteckt!G$2,'Erfassung Schulungstunden'!C46=versteckt!G$3,'Erfassung Schulungstunden'!C46=versteckt!G$7,'Erfassung Schulungstunden'!C46=versteckt!G$8)),AND(D46=versteckt!C$1,'Erfassung Schulungstunden'!E46=versteckt!B$2,'Auswertung pro MA'!E41&gt;=8,'Auswertung pro MA'!F41&gt;=2,OR(C46=versteckt!G$4,'Erfassung Schulungstunden'!C46=versteckt!G$5,'Erfassung Schulungstunden'!C46=versteckt!G$6))),1,2))</f>
        <v/>
      </c>
      <c r="CT46" s="66" t="str">
        <f>'Auswertung pro MA'!D41</f>
        <v/>
      </c>
      <c r="CU46" s="150"/>
      <c r="CV46" s="8"/>
      <c r="CW46" s="8"/>
      <c r="CX46" s="8"/>
      <c r="CY46" s="8"/>
      <c r="CZ46" s="8"/>
    </row>
    <row r="47" spans="1:104" x14ac:dyDescent="0.25">
      <c r="A47" s="57"/>
      <c r="B47" s="172"/>
      <c r="C47" s="59"/>
      <c r="D47" s="59"/>
      <c r="E47" s="174"/>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66" t="str">
        <f>IF($CQ$2=2022,IF(ISBLANK($C47),"",IF(OR(AND(D47=versteckt!C$1,'Erfassung Schulungstunden'!E47=versteckt!B$1,'Auswertung pro MA'!E42&gt;=16,'Auswertung pro MA'!F42&gt;=3,OR('Erfassung Schulungstunden'!C47=versteckt!G$1,'Erfassung Schulungstunden'!C47=versteckt!G$2,'Erfassung Schulungstunden'!C47=versteckt!G$3,'Erfassung Schulungstunden'!C47=versteckt!G$7,'Erfassung Schulungstunden'!C47=versteckt!G$8)),AND(D47=versteckt!C$1,'Erfassung Schulungstunden'!E47=versteckt!B$1,'Auswertung pro MA'!E42&gt;=8,'Auswertung pro MA'!F42&gt;=2,OR(C47=versteckt!G$4,'Erfassung Schulungstunden'!C47=versteckt!G$5,'Erfassung Schulungstunden'!C47=versteckt!G$6)),AND(D47=versteckt!C$2,'Auswertung pro MA'!D42&gt;=3)),1,2)),IF(ISBLANK($C47),"",IF(OR(AND(D47=versteckt!C$1,'Erfassung Schulungstunden'!E47=versteckt!B$1,'Auswertung pro MA'!E42&gt;=16,'Auswertung pro MA'!F42&gt;=3,OR('Erfassung Schulungstunden'!C47=versteckt!G$1,'Erfassung Schulungstunden'!C47=versteckt!G$2,'Erfassung Schulungstunden'!C47=versteckt!G$3,'Erfassung Schulungstunden'!C47=versteckt!G$7,'Erfassung Schulungstunden'!C47=versteckt!G$8)),AND(D47=versteckt!C$1,'Erfassung Schulungstunden'!E47=versteckt!B$1,'Auswertung pro MA'!E42&gt;=8,'Auswertung pro MA'!F42&gt;=2,OR(C47=versteckt!G$4,'Erfassung Schulungstunden'!C47=versteckt!G$5,'Erfassung Schulungstunden'!C47=versteckt!G$6)),AND(D47=versteckt!C$2,'Auswertung pro MA'!D42&gt;=6)),1,2)))</f>
        <v/>
      </c>
      <c r="CR47" s="66" t="str">
        <f t="shared" si="4"/>
        <v/>
      </c>
      <c r="CS47" s="67" t="str">
        <f>IF(ISBLANK($C47),"",IF(OR(AND(D47=versteckt!C$1,'Erfassung Schulungstunden'!E47=versteckt!B$2,'Auswertung pro MA'!E42&gt;=16,'Auswertung pro MA'!F42&gt;=3,OR('Erfassung Schulungstunden'!C47=versteckt!G$1,'Erfassung Schulungstunden'!C47=versteckt!G$2,'Erfassung Schulungstunden'!C47=versteckt!G$3,'Erfassung Schulungstunden'!C47=versteckt!G$7,'Erfassung Schulungstunden'!C47=versteckt!G$8)),AND(D47=versteckt!C$1,'Erfassung Schulungstunden'!E47=versteckt!B$2,'Auswertung pro MA'!E42&gt;=8,'Auswertung pro MA'!F42&gt;=2,OR(C47=versteckt!G$4,'Erfassung Schulungstunden'!C47=versteckt!G$5,'Erfassung Schulungstunden'!C47=versteckt!G$6))),1,2))</f>
        <v/>
      </c>
      <c r="CT47" s="66" t="str">
        <f>'Auswertung pro MA'!D42</f>
        <v/>
      </c>
      <c r="CU47" s="150"/>
      <c r="CV47" s="8"/>
      <c r="CW47" s="8"/>
      <c r="CX47" s="8"/>
      <c r="CY47" s="8"/>
      <c r="CZ47" s="8"/>
    </row>
    <row r="48" spans="1:104" x14ac:dyDescent="0.25">
      <c r="A48" s="57"/>
      <c r="B48" s="172"/>
      <c r="C48" s="59"/>
      <c r="D48" s="59"/>
      <c r="E48" s="174"/>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66" t="str">
        <f>IF($CQ$2=2022,IF(ISBLANK($C48),"",IF(OR(AND(D48=versteckt!C$1,'Erfassung Schulungstunden'!E48=versteckt!B$1,'Auswertung pro MA'!E43&gt;=16,'Auswertung pro MA'!F43&gt;=3,OR('Erfassung Schulungstunden'!C48=versteckt!G$1,'Erfassung Schulungstunden'!C48=versteckt!G$2,'Erfassung Schulungstunden'!C48=versteckt!G$3,'Erfassung Schulungstunden'!C48=versteckt!G$7,'Erfassung Schulungstunden'!C48=versteckt!G$8)),AND(D48=versteckt!C$1,'Erfassung Schulungstunden'!E48=versteckt!B$1,'Auswertung pro MA'!E43&gt;=8,'Auswertung pro MA'!F43&gt;=2,OR(C48=versteckt!G$4,'Erfassung Schulungstunden'!C48=versteckt!G$5,'Erfassung Schulungstunden'!C48=versteckt!G$6)),AND(D48=versteckt!C$2,'Auswertung pro MA'!D43&gt;=3)),1,2)),IF(ISBLANK($C48),"",IF(OR(AND(D48=versteckt!C$1,'Erfassung Schulungstunden'!E48=versteckt!B$1,'Auswertung pro MA'!E43&gt;=16,'Auswertung pro MA'!F43&gt;=3,OR('Erfassung Schulungstunden'!C48=versteckt!G$1,'Erfassung Schulungstunden'!C48=versteckt!G$2,'Erfassung Schulungstunden'!C48=versteckt!G$3,'Erfassung Schulungstunden'!C48=versteckt!G$7,'Erfassung Schulungstunden'!C48=versteckt!G$8)),AND(D48=versteckt!C$1,'Erfassung Schulungstunden'!E48=versteckt!B$1,'Auswertung pro MA'!E43&gt;=8,'Auswertung pro MA'!F43&gt;=2,OR(C48=versteckt!G$4,'Erfassung Schulungstunden'!C48=versteckt!G$5,'Erfassung Schulungstunden'!C48=versteckt!G$6)),AND(D48=versteckt!C$2,'Auswertung pro MA'!D43&gt;=6)),1,2)))</f>
        <v/>
      </c>
      <c r="CR48" s="66" t="str">
        <f t="shared" si="4"/>
        <v/>
      </c>
      <c r="CS48" s="67" t="str">
        <f>IF(ISBLANK($C48),"",IF(OR(AND(D48=versteckt!C$1,'Erfassung Schulungstunden'!E48=versteckt!B$2,'Auswertung pro MA'!E43&gt;=16,'Auswertung pro MA'!F43&gt;=3,OR('Erfassung Schulungstunden'!C48=versteckt!G$1,'Erfassung Schulungstunden'!C48=versteckt!G$2,'Erfassung Schulungstunden'!C48=versteckt!G$3,'Erfassung Schulungstunden'!C48=versteckt!G$7,'Erfassung Schulungstunden'!C48=versteckt!G$8)),AND(D48=versteckt!C$1,'Erfassung Schulungstunden'!E48=versteckt!B$2,'Auswertung pro MA'!E43&gt;=8,'Auswertung pro MA'!F43&gt;=2,OR(C48=versteckt!G$4,'Erfassung Schulungstunden'!C48=versteckt!G$5,'Erfassung Schulungstunden'!C48=versteckt!G$6))),1,2))</f>
        <v/>
      </c>
      <c r="CT48" s="66" t="str">
        <f>'Auswertung pro MA'!D43</f>
        <v/>
      </c>
      <c r="CU48" s="150"/>
      <c r="CV48" s="8"/>
      <c r="CW48" s="8"/>
      <c r="CX48" s="8"/>
      <c r="CY48" s="8"/>
      <c r="CZ48" s="8"/>
    </row>
    <row r="49" spans="1:104" x14ac:dyDescent="0.25">
      <c r="A49" s="57"/>
      <c r="B49" s="172"/>
      <c r="C49" s="59"/>
      <c r="D49" s="58"/>
      <c r="E49" s="174"/>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66" t="str">
        <f>IF($CQ$2=2022,IF(ISBLANK($C49),"",IF(OR(AND(D49=versteckt!C$1,'Erfassung Schulungstunden'!E49=versteckt!B$1,'Auswertung pro MA'!E44&gt;=16,'Auswertung pro MA'!F44&gt;=3,OR('Erfassung Schulungstunden'!C49=versteckt!G$1,'Erfassung Schulungstunden'!C49=versteckt!G$2,'Erfassung Schulungstunden'!C49=versteckt!G$3,'Erfassung Schulungstunden'!C49=versteckt!G$7,'Erfassung Schulungstunden'!C49=versteckt!G$8)),AND(D49=versteckt!C$1,'Erfassung Schulungstunden'!E49=versteckt!B$1,'Auswertung pro MA'!E44&gt;=8,'Auswertung pro MA'!F44&gt;=2,OR(C49=versteckt!G$4,'Erfassung Schulungstunden'!C49=versteckt!G$5,'Erfassung Schulungstunden'!C49=versteckt!G$6)),AND(D49=versteckt!C$2,'Auswertung pro MA'!D44&gt;=3)),1,2)),IF(ISBLANK($C49),"",IF(OR(AND(D49=versteckt!C$1,'Erfassung Schulungstunden'!E49=versteckt!B$1,'Auswertung pro MA'!E44&gt;=16,'Auswertung pro MA'!F44&gt;=3,OR('Erfassung Schulungstunden'!C49=versteckt!G$1,'Erfassung Schulungstunden'!C49=versteckt!G$2,'Erfassung Schulungstunden'!C49=versteckt!G$3,'Erfassung Schulungstunden'!C49=versteckt!G$7,'Erfassung Schulungstunden'!C49=versteckt!G$8)),AND(D49=versteckt!C$1,'Erfassung Schulungstunden'!E49=versteckt!B$1,'Auswertung pro MA'!E44&gt;=8,'Auswertung pro MA'!F44&gt;=2,OR(C49=versteckt!G$4,'Erfassung Schulungstunden'!C49=versteckt!G$5,'Erfassung Schulungstunden'!C49=versteckt!G$6)),AND(D49=versteckt!C$2,'Auswertung pro MA'!D44&gt;=6)),1,2)))</f>
        <v/>
      </c>
      <c r="CR49" s="66" t="str">
        <f t="shared" si="4"/>
        <v/>
      </c>
      <c r="CS49" s="67" t="str">
        <f>IF(ISBLANK($C49),"",IF(OR(AND(D49=versteckt!C$1,'Erfassung Schulungstunden'!E49=versteckt!B$2,'Auswertung pro MA'!E44&gt;=16,'Auswertung pro MA'!F44&gt;=3,OR('Erfassung Schulungstunden'!C49=versteckt!G$1,'Erfassung Schulungstunden'!C49=versteckt!G$2,'Erfassung Schulungstunden'!C49=versteckt!G$3,'Erfassung Schulungstunden'!C49=versteckt!G$7,'Erfassung Schulungstunden'!C49=versteckt!G$8)),AND(D49=versteckt!C$1,'Erfassung Schulungstunden'!E49=versteckt!B$2,'Auswertung pro MA'!E44&gt;=8,'Auswertung pro MA'!F44&gt;=2,OR(C49=versteckt!G$4,'Erfassung Schulungstunden'!C49=versteckt!G$5,'Erfassung Schulungstunden'!C49=versteckt!G$6))),1,2))</f>
        <v/>
      </c>
      <c r="CT49" s="66" t="str">
        <f>'Auswertung pro MA'!D44</f>
        <v/>
      </c>
      <c r="CU49" s="150"/>
      <c r="CV49" s="8"/>
      <c r="CW49" s="8"/>
      <c r="CX49" s="8"/>
      <c r="CY49" s="8"/>
      <c r="CZ49" s="8"/>
    </row>
    <row r="50" spans="1:104" x14ac:dyDescent="0.25">
      <c r="A50" s="57"/>
      <c r="B50" s="172"/>
      <c r="C50" s="59"/>
      <c r="D50" s="58"/>
      <c r="E50" s="174"/>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66" t="str">
        <f>IF($CQ$2=2022,IF(ISBLANK($C50),"",IF(OR(AND(D50=versteckt!C$1,'Erfassung Schulungstunden'!E50=versteckt!B$1,'Auswertung pro MA'!E45&gt;=16,'Auswertung pro MA'!F45&gt;=3,OR('Erfassung Schulungstunden'!C50=versteckt!G$1,'Erfassung Schulungstunden'!C50=versteckt!G$2,'Erfassung Schulungstunden'!C50=versteckt!G$3,'Erfassung Schulungstunden'!C50=versteckt!G$7,'Erfassung Schulungstunden'!C50=versteckt!G$8)),AND(D50=versteckt!C$1,'Erfassung Schulungstunden'!E50=versteckt!B$1,'Auswertung pro MA'!E45&gt;=8,'Auswertung pro MA'!F45&gt;=2,OR(C50=versteckt!G$4,'Erfassung Schulungstunden'!C50=versteckt!G$5,'Erfassung Schulungstunden'!C50=versteckt!G$6)),AND(D50=versteckt!C$2,'Auswertung pro MA'!D45&gt;=3)),1,2)),IF(ISBLANK($C50),"",IF(OR(AND(D50=versteckt!C$1,'Erfassung Schulungstunden'!E50=versteckt!B$1,'Auswertung pro MA'!E45&gt;=16,'Auswertung pro MA'!F45&gt;=3,OR('Erfassung Schulungstunden'!C50=versteckt!G$1,'Erfassung Schulungstunden'!C50=versteckt!G$2,'Erfassung Schulungstunden'!C50=versteckt!G$3,'Erfassung Schulungstunden'!C50=versteckt!G$7,'Erfassung Schulungstunden'!C50=versteckt!G$8)),AND(D50=versteckt!C$1,'Erfassung Schulungstunden'!E50=versteckt!B$1,'Auswertung pro MA'!E45&gt;=8,'Auswertung pro MA'!F45&gt;=2,OR(C50=versteckt!G$4,'Erfassung Schulungstunden'!C50=versteckt!G$5,'Erfassung Schulungstunden'!C50=versteckt!G$6)),AND(D50=versteckt!C$2,'Auswertung pro MA'!D45&gt;=6)),1,2)))</f>
        <v/>
      </c>
      <c r="CR50" s="66" t="str">
        <f t="shared" si="4"/>
        <v/>
      </c>
      <c r="CS50" s="67" t="str">
        <f>IF(ISBLANK($C50),"",IF(OR(AND(D50=versteckt!C$1,'Erfassung Schulungstunden'!E50=versteckt!B$2,'Auswertung pro MA'!E45&gt;=16,'Auswertung pro MA'!F45&gt;=3,OR('Erfassung Schulungstunden'!C50=versteckt!G$1,'Erfassung Schulungstunden'!C50=versteckt!G$2,'Erfassung Schulungstunden'!C50=versteckt!G$3,'Erfassung Schulungstunden'!C50=versteckt!G$7,'Erfassung Schulungstunden'!C50=versteckt!G$8)),AND(D50=versteckt!C$1,'Erfassung Schulungstunden'!E50=versteckt!B$2,'Auswertung pro MA'!E45&gt;=8,'Auswertung pro MA'!F45&gt;=2,OR(C50=versteckt!G$4,'Erfassung Schulungstunden'!C50=versteckt!G$5,'Erfassung Schulungstunden'!C50=versteckt!G$6))),1,2))</f>
        <v/>
      </c>
      <c r="CT50" s="66" t="str">
        <f>'Auswertung pro MA'!D45</f>
        <v/>
      </c>
      <c r="CU50" s="150"/>
      <c r="CV50" s="8"/>
      <c r="CW50" s="8"/>
      <c r="CX50" s="8"/>
      <c r="CY50" s="8"/>
      <c r="CZ50" s="8"/>
    </row>
    <row r="51" spans="1:104" x14ac:dyDescent="0.25">
      <c r="A51" s="57"/>
      <c r="B51" s="172"/>
      <c r="C51" s="59"/>
      <c r="D51" s="58"/>
      <c r="E51" s="174"/>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66" t="str">
        <f>IF($CQ$2=2022,IF(ISBLANK($C51),"",IF(OR(AND(D51=versteckt!C$1,'Erfassung Schulungstunden'!E51=versteckt!B$1,'Auswertung pro MA'!E46&gt;=16,'Auswertung pro MA'!F46&gt;=3,OR('Erfassung Schulungstunden'!C51=versteckt!G$1,'Erfassung Schulungstunden'!C51=versteckt!G$2,'Erfassung Schulungstunden'!C51=versteckt!G$3,'Erfassung Schulungstunden'!C51=versteckt!G$7,'Erfassung Schulungstunden'!C51=versteckt!G$8)),AND(D51=versteckt!C$1,'Erfassung Schulungstunden'!E51=versteckt!B$1,'Auswertung pro MA'!E46&gt;=8,'Auswertung pro MA'!F46&gt;=2,OR(C51=versteckt!G$4,'Erfassung Schulungstunden'!C51=versteckt!G$5,'Erfassung Schulungstunden'!C51=versteckt!G$6)),AND(D51=versteckt!C$2,'Auswertung pro MA'!D46&gt;=3)),1,2)),IF(ISBLANK($C51),"",IF(OR(AND(D51=versteckt!C$1,'Erfassung Schulungstunden'!E51=versteckt!B$1,'Auswertung pro MA'!E46&gt;=16,'Auswertung pro MA'!F46&gt;=3,OR('Erfassung Schulungstunden'!C51=versteckt!G$1,'Erfassung Schulungstunden'!C51=versteckt!G$2,'Erfassung Schulungstunden'!C51=versteckt!G$3,'Erfassung Schulungstunden'!C51=versteckt!G$7,'Erfassung Schulungstunden'!C51=versteckt!G$8)),AND(D51=versteckt!C$1,'Erfassung Schulungstunden'!E51=versteckt!B$1,'Auswertung pro MA'!E46&gt;=8,'Auswertung pro MA'!F46&gt;=2,OR(C51=versteckt!G$4,'Erfassung Schulungstunden'!C51=versteckt!G$5,'Erfassung Schulungstunden'!C51=versteckt!G$6)),AND(D51=versteckt!C$2,'Auswertung pro MA'!D46&gt;=6)),1,2)))</f>
        <v/>
      </c>
      <c r="CR51" s="66" t="str">
        <f t="shared" si="4"/>
        <v/>
      </c>
      <c r="CS51" s="67" t="str">
        <f>IF(ISBLANK($C51),"",IF(OR(AND(D51=versteckt!C$1,'Erfassung Schulungstunden'!E51=versteckt!B$2,'Auswertung pro MA'!E46&gt;=16,'Auswertung pro MA'!F46&gt;=3,OR('Erfassung Schulungstunden'!C51=versteckt!G$1,'Erfassung Schulungstunden'!C51=versteckt!G$2,'Erfassung Schulungstunden'!C51=versteckt!G$3,'Erfassung Schulungstunden'!C51=versteckt!G$7,'Erfassung Schulungstunden'!C51=versteckt!G$8)),AND(D51=versteckt!C$1,'Erfassung Schulungstunden'!E51=versteckt!B$2,'Auswertung pro MA'!E46&gt;=8,'Auswertung pro MA'!F46&gt;=2,OR(C51=versteckt!G$4,'Erfassung Schulungstunden'!C51=versteckt!G$5,'Erfassung Schulungstunden'!C51=versteckt!G$6))),1,2))</f>
        <v/>
      </c>
      <c r="CT51" s="66" t="str">
        <f>'Auswertung pro MA'!D46</f>
        <v/>
      </c>
      <c r="CU51" s="150"/>
      <c r="CV51" s="8"/>
      <c r="CW51" s="8"/>
      <c r="CX51" s="8"/>
      <c r="CY51" s="8"/>
      <c r="CZ51" s="8"/>
    </row>
    <row r="52" spans="1:104" x14ac:dyDescent="0.25">
      <c r="A52" s="57"/>
      <c r="B52" s="172"/>
      <c r="C52" s="59"/>
      <c r="D52" s="59"/>
      <c r="E52" s="174"/>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66" t="str">
        <f>IF($CQ$2=2022,IF(ISBLANK($C52),"",IF(OR(AND(D52=versteckt!C$1,'Erfassung Schulungstunden'!E52=versteckt!B$1,'Auswertung pro MA'!E47&gt;=16,'Auswertung pro MA'!F47&gt;=3,OR('Erfassung Schulungstunden'!C52=versteckt!G$1,'Erfassung Schulungstunden'!C52=versteckt!G$2,'Erfassung Schulungstunden'!C52=versteckt!G$3,'Erfassung Schulungstunden'!C52=versteckt!G$7,'Erfassung Schulungstunden'!C52=versteckt!G$8)),AND(D52=versteckt!C$1,'Erfassung Schulungstunden'!E52=versteckt!B$1,'Auswertung pro MA'!E47&gt;=8,'Auswertung pro MA'!F47&gt;=2,OR(C52=versteckt!G$4,'Erfassung Schulungstunden'!C52=versteckt!G$5,'Erfassung Schulungstunden'!C52=versteckt!G$6)),AND(D52=versteckt!C$2,'Auswertung pro MA'!D47&gt;=3)),1,2)),IF(ISBLANK($C52),"",IF(OR(AND(D52=versteckt!C$1,'Erfassung Schulungstunden'!E52=versteckt!B$1,'Auswertung pro MA'!E47&gt;=16,'Auswertung pro MA'!F47&gt;=3,OR('Erfassung Schulungstunden'!C52=versteckt!G$1,'Erfassung Schulungstunden'!C52=versteckt!G$2,'Erfassung Schulungstunden'!C52=versteckt!G$3,'Erfassung Schulungstunden'!C52=versteckt!G$7,'Erfassung Schulungstunden'!C52=versteckt!G$8)),AND(D52=versteckt!C$1,'Erfassung Schulungstunden'!E52=versteckt!B$1,'Auswertung pro MA'!E47&gt;=8,'Auswertung pro MA'!F47&gt;=2,OR(C52=versteckt!G$4,'Erfassung Schulungstunden'!C52=versteckt!G$5,'Erfassung Schulungstunden'!C52=versteckt!G$6)),AND(D52=versteckt!C$2,'Auswertung pro MA'!D47&gt;=6)),1,2)))</f>
        <v/>
      </c>
      <c r="CR52" s="66" t="str">
        <f t="shared" si="4"/>
        <v/>
      </c>
      <c r="CS52" s="67" t="str">
        <f>IF(ISBLANK($C52),"",IF(OR(AND(D52=versteckt!C$1,'Erfassung Schulungstunden'!E52=versteckt!B$2,'Auswertung pro MA'!E47&gt;=16,'Auswertung pro MA'!F47&gt;=3,OR('Erfassung Schulungstunden'!C52=versteckt!G$1,'Erfassung Schulungstunden'!C52=versteckt!G$2,'Erfassung Schulungstunden'!C52=versteckt!G$3,'Erfassung Schulungstunden'!C52=versteckt!G$7,'Erfassung Schulungstunden'!C52=versteckt!G$8)),AND(D52=versteckt!C$1,'Erfassung Schulungstunden'!E52=versteckt!B$2,'Auswertung pro MA'!E47&gt;=8,'Auswertung pro MA'!F47&gt;=2,OR(C52=versteckt!G$4,'Erfassung Schulungstunden'!C52=versteckt!G$5,'Erfassung Schulungstunden'!C52=versteckt!G$6))),1,2))</f>
        <v/>
      </c>
      <c r="CT52" s="66" t="str">
        <f>'Auswertung pro MA'!D47</f>
        <v/>
      </c>
      <c r="CU52" s="150"/>
      <c r="CV52" s="8"/>
      <c r="CW52" s="8"/>
      <c r="CX52" s="8"/>
      <c r="CY52" s="8"/>
      <c r="CZ52" s="8"/>
    </row>
    <row r="53" spans="1:104" x14ac:dyDescent="0.25">
      <c r="A53" s="57"/>
      <c r="B53" s="172"/>
      <c r="C53" s="59"/>
      <c r="D53" s="59"/>
      <c r="E53" s="174"/>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66" t="str">
        <f>IF($CQ$2=2022,IF(ISBLANK($C53),"",IF(OR(AND(D53=versteckt!C$1,'Erfassung Schulungstunden'!E53=versteckt!B$1,'Auswertung pro MA'!E48&gt;=16,'Auswertung pro MA'!F48&gt;=3,OR('Erfassung Schulungstunden'!C53=versteckt!G$1,'Erfassung Schulungstunden'!C53=versteckt!G$2,'Erfassung Schulungstunden'!C53=versteckt!G$3,'Erfassung Schulungstunden'!C53=versteckt!G$7,'Erfassung Schulungstunden'!C53=versteckt!G$8)),AND(D53=versteckt!C$1,'Erfassung Schulungstunden'!E53=versteckt!B$1,'Auswertung pro MA'!E48&gt;=8,'Auswertung pro MA'!F48&gt;=2,OR(C53=versteckt!G$4,'Erfassung Schulungstunden'!C53=versteckt!G$5,'Erfassung Schulungstunden'!C53=versteckt!G$6)),AND(D53=versteckt!C$2,'Auswertung pro MA'!D48&gt;=3)),1,2)),IF(ISBLANK($C53),"",IF(OR(AND(D53=versteckt!C$1,'Erfassung Schulungstunden'!E53=versteckt!B$1,'Auswertung pro MA'!E48&gt;=16,'Auswertung pro MA'!F48&gt;=3,OR('Erfassung Schulungstunden'!C53=versteckt!G$1,'Erfassung Schulungstunden'!C53=versteckt!G$2,'Erfassung Schulungstunden'!C53=versteckt!G$3,'Erfassung Schulungstunden'!C53=versteckt!G$7,'Erfassung Schulungstunden'!C53=versteckt!G$8)),AND(D53=versteckt!C$1,'Erfassung Schulungstunden'!E53=versteckt!B$1,'Auswertung pro MA'!E48&gt;=8,'Auswertung pro MA'!F48&gt;=2,OR(C53=versteckt!G$4,'Erfassung Schulungstunden'!C53=versteckt!G$5,'Erfassung Schulungstunden'!C53=versteckt!G$6)),AND(D53=versteckt!C$2,'Auswertung pro MA'!D48&gt;=6)),1,2)))</f>
        <v/>
      </c>
      <c r="CR53" s="66" t="str">
        <f t="shared" si="4"/>
        <v/>
      </c>
      <c r="CS53" s="67" t="str">
        <f>IF(ISBLANK($C53),"",IF(OR(AND(D53=versteckt!C$1,'Erfassung Schulungstunden'!E53=versteckt!B$2,'Auswertung pro MA'!E48&gt;=16,'Auswertung pro MA'!F48&gt;=3,OR('Erfassung Schulungstunden'!C53=versteckt!G$1,'Erfassung Schulungstunden'!C53=versteckt!G$2,'Erfassung Schulungstunden'!C53=versteckt!G$3,'Erfassung Schulungstunden'!C53=versteckt!G$7,'Erfassung Schulungstunden'!C53=versteckt!G$8)),AND(D53=versteckt!C$1,'Erfassung Schulungstunden'!E53=versteckt!B$2,'Auswertung pro MA'!E48&gt;=8,'Auswertung pro MA'!F48&gt;=2,OR(C53=versteckt!G$4,'Erfassung Schulungstunden'!C53=versteckt!G$5,'Erfassung Schulungstunden'!C53=versteckt!G$6))),1,2))</f>
        <v/>
      </c>
      <c r="CT53" s="66" t="str">
        <f>'Auswertung pro MA'!D48</f>
        <v/>
      </c>
      <c r="CU53" s="150"/>
      <c r="CV53" s="8"/>
      <c r="CW53" s="8"/>
      <c r="CX53" s="8"/>
      <c r="CY53" s="8"/>
      <c r="CZ53" s="8"/>
    </row>
    <row r="54" spans="1:104" x14ac:dyDescent="0.25">
      <c r="A54" s="57"/>
      <c r="B54" s="172"/>
      <c r="C54" s="59"/>
      <c r="D54" s="58"/>
      <c r="E54" s="174"/>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66" t="str">
        <f>IF($CQ$2=2022,IF(ISBLANK($C54),"",IF(OR(AND(D54=versteckt!C$1,'Erfassung Schulungstunden'!E54=versteckt!B$1,'Auswertung pro MA'!E49&gt;=16,'Auswertung pro MA'!F49&gt;=3,OR('Erfassung Schulungstunden'!C54=versteckt!G$1,'Erfassung Schulungstunden'!C54=versteckt!G$2,'Erfassung Schulungstunden'!C54=versteckt!G$3,'Erfassung Schulungstunden'!C54=versteckt!G$7,'Erfassung Schulungstunden'!C54=versteckt!G$8)),AND(D54=versteckt!C$1,'Erfassung Schulungstunden'!E54=versteckt!B$1,'Auswertung pro MA'!E49&gt;=8,'Auswertung pro MA'!F49&gt;=2,OR(C54=versteckt!G$4,'Erfassung Schulungstunden'!C54=versteckt!G$5,'Erfassung Schulungstunden'!C54=versteckt!G$6)),AND(D54=versteckt!C$2,'Auswertung pro MA'!D49&gt;=3)),1,2)),IF(ISBLANK($C54),"",IF(OR(AND(D54=versteckt!C$1,'Erfassung Schulungstunden'!E54=versteckt!B$1,'Auswertung pro MA'!E49&gt;=16,'Auswertung pro MA'!F49&gt;=3,OR('Erfassung Schulungstunden'!C54=versteckt!G$1,'Erfassung Schulungstunden'!C54=versteckt!G$2,'Erfassung Schulungstunden'!C54=versteckt!G$3,'Erfassung Schulungstunden'!C54=versteckt!G$7,'Erfassung Schulungstunden'!C54=versteckt!G$8)),AND(D54=versteckt!C$1,'Erfassung Schulungstunden'!E54=versteckt!B$1,'Auswertung pro MA'!E49&gt;=8,'Auswertung pro MA'!F49&gt;=2,OR(C54=versteckt!G$4,'Erfassung Schulungstunden'!C54=versteckt!G$5,'Erfassung Schulungstunden'!C54=versteckt!G$6)),AND(D54=versteckt!C$2,'Auswertung pro MA'!D49&gt;=6)),1,2)))</f>
        <v/>
      </c>
      <c r="CR54" s="66" t="str">
        <f t="shared" si="4"/>
        <v/>
      </c>
      <c r="CS54" s="67" t="str">
        <f>IF(ISBLANK($C54),"",IF(OR(AND(D54=versteckt!C$1,'Erfassung Schulungstunden'!E54=versteckt!B$2,'Auswertung pro MA'!E49&gt;=16,'Auswertung pro MA'!F49&gt;=3,OR('Erfassung Schulungstunden'!C54=versteckt!G$1,'Erfassung Schulungstunden'!C54=versteckt!G$2,'Erfassung Schulungstunden'!C54=versteckt!G$3,'Erfassung Schulungstunden'!C54=versteckt!G$7,'Erfassung Schulungstunden'!C54=versteckt!G$8)),AND(D54=versteckt!C$1,'Erfassung Schulungstunden'!E54=versteckt!B$2,'Auswertung pro MA'!E49&gt;=8,'Auswertung pro MA'!F49&gt;=2,OR(C54=versteckt!G$4,'Erfassung Schulungstunden'!C54=versteckt!G$5,'Erfassung Schulungstunden'!C54=versteckt!G$6))),1,2))</f>
        <v/>
      </c>
      <c r="CT54" s="66" t="str">
        <f>'Auswertung pro MA'!D49</f>
        <v/>
      </c>
      <c r="CU54" s="150"/>
      <c r="CV54" s="8"/>
      <c r="CW54" s="8"/>
      <c r="CX54" s="8"/>
      <c r="CY54" s="8"/>
      <c r="CZ54" s="8"/>
    </row>
    <row r="55" spans="1:104" x14ac:dyDescent="0.25">
      <c r="A55" s="57"/>
      <c r="B55" s="172"/>
      <c r="C55" s="59"/>
      <c r="D55" s="58"/>
      <c r="E55" s="174"/>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66" t="str">
        <f>IF($CQ$2=2022,IF(ISBLANK($C55),"",IF(OR(AND(D55=versteckt!C$1,'Erfassung Schulungstunden'!E55=versteckt!B$1,'Auswertung pro MA'!E50&gt;=16,'Auswertung pro MA'!F50&gt;=3,OR('Erfassung Schulungstunden'!C55=versteckt!G$1,'Erfassung Schulungstunden'!C55=versteckt!G$2,'Erfassung Schulungstunden'!C55=versteckt!G$3,'Erfassung Schulungstunden'!C55=versteckt!G$7,'Erfassung Schulungstunden'!C55=versteckt!G$8)),AND(D55=versteckt!C$1,'Erfassung Schulungstunden'!E55=versteckt!B$1,'Auswertung pro MA'!E50&gt;=8,'Auswertung pro MA'!F50&gt;=2,OR(C55=versteckt!G$4,'Erfassung Schulungstunden'!C55=versteckt!G$5,'Erfassung Schulungstunden'!C55=versteckt!G$6)),AND(D55=versteckt!C$2,'Auswertung pro MA'!D50&gt;=3)),1,2)),IF(ISBLANK($C55),"",IF(OR(AND(D55=versteckt!C$1,'Erfassung Schulungstunden'!E55=versteckt!B$1,'Auswertung pro MA'!E50&gt;=16,'Auswertung pro MA'!F50&gt;=3,OR('Erfassung Schulungstunden'!C55=versteckt!G$1,'Erfassung Schulungstunden'!C55=versteckt!G$2,'Erfassung Schulungstunden'!C55=versteckt!G$3,'Erfassung Schulungstunden'!C55=versteckt!G$7,'Erfassung Schulungstunden'!C55=versteckt!G$8)),AND(D55=versteckt!C$1,'Erfassung Schulungstunden'!E55=versteckt!B$1,'Auswertung pro MA'!E50&gt;=8,'Auswertung pro MA'!F50&gt;=2,OR(C55=versteckt!G$4,'Erfassung Schulungstunden'!C55=versteckt!G$5,'Erfassung Schulungstunden'!C55=versteckt!G$6)),AND(D55=versteckt!C$2,'Auswertung pro MA'!D50&gt;=6)),1,2)))</f>
        <v/>
      </c>
      <c r="CR55" s="66" t="str">
        <f t="shared" si="4"/>
        <v/>
      </c>
      <c r="CS55" s="67" t="str">
        <f>IF(ISBLANK($C55),"",IF(OR(AND(D55=versteckt!C$1,'Erfassung Schulungstunden'!E55=versteckt!B$2,'Auswertung pro MA'!E50&gt;=16,'Auswertung pro MA'!F50&gt;=3,OR('Erfassung Schulungstunden'!C55=versteckt!G$1,'Erfassung Schulungstunden'!C55=versteckt!G$2,'Erfassung Schulungstunden'!C55=versteckt!G$3,'Erfassung Schulungstunden'!C55=versteckt!G$7,'Erfassung Schulungstunden'!C55=versteckt!G$8)),AND(D55=versteckt!C$1,'Erfassung Schulungstunden'!E55=versteckt!B$2,'Auswertung pro MA'!E50&gt;=8,'Auswertung pro MA'!F50&gt;=2,OR(C55=versteckt!G$4,'Erfassung Schulungstunden'!C55=versteckt!G$5,'Erfassung Schulungstunden'!C55=versteckt!G$6))),1,2))</f>
        <v/>
      </c>
      <c r="CT55" s="66" t="str">
        <f>'Auswertung pro MA'!D50</f>
        <v/>
      </c>
      <c r="CU55" s="150"/>
      <c r="CV55" s="8"/>
      <c r="CW55" s="8"/>
      <c r="CX55" s="8"/>
      <c r="CY55" s="8"/>
      <c r="CZ55" s="8"/>
    </row>
    <row r="56" spans="1:104" x14ac:dyDescent="0.25">
      <c r="A56" s="57"/>
      <c r="B56" s="172"/>
      <c r="C56" s="59"/>
      <c r="D56" s="58"/>
      <c r="E56" s="174"/>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66" t="str">
        <f>IF($CQ$2=2022,IF(ISBLANK($C56),"",IF(OR(AND(D56=versteckt!C$1,'Erfassung Schulungstunden'!E56=versteckt!B$1,'Auswertung pro MA'!E51&gt;=16,'Auswertung pro MA'!F51&gt;=3,OR('Erfassung Schulungstunden'!C56=versteckt!G$1,'Erfassung Schulungstunden'!C56=versteckt!G$2,'Erfassung Schulungstunden'!C56=versteckt!G$3,'Erfassung Schulungstunden'!C56=versteckt!G$7,'Erfassung Schulungstunden'!C56=versteckt!G$8)),AND(D56=versteckt!C$1,'Erfassung Schulungstunden'!E56=versteckt!B$1,'Auswertung pro MA'!E51&gt;=8,'Auswertung pro MA'!F51&gt;=2,OR(C56=versteckt!G$4,'Erfassung Schulungstunden'!C56=versteckt!G$5,'Erfassung Schulungstunden'!C56=versteckt!G$6)),AND(D56=versteckt!C$2,'Auswertung pro MA'!D51&gt;=3)),1,2)),IF(ISBLANK($C56),"",IF(OR(AND(D56=versteckt!C$1,'Erfassung Schulungstunden'!E56=versteckt!B$1,'Auswertung pro MA'!E51&gt;=16,'Auswertung pro MA'!F51&gt;=3,OR('Erfassung Schulungstunden'!C56=versteckt!G$1,'Erfassung Schulungstunden'!C56=versteckt!G$2,'Erfassung Schulungstunden'!C56=versteckt!G$3,'Erfassung Schulungstunden'!C56=versteckt!G$7,'Erfassung Schulungstunden'!C56=versteckt!G$8)),AND(D56=versteckt!C$1,'Erfassung Schulungstunden'!E56=versteckt!B$1,'Auswertung pro MA'!E51&gt;=8,'Auswertung pro MA'!F51&gt;=2,OR(C56=versteckt!G$4,'Erfassung Schulungstunden'!C56=versteckt!G$5,'Erfassung Schulungstunden'!C56=versteckt!G$6)),AND(D56=versteckt!C$2,'Auswertung pro MA'!D51&gt;=6)),1,2)))</f>
        <v/>
      </c>
      <c r="CR56" s="66" t="str">
        <f t="shared" si="4"/>
        <v/>
      </c>
      <c r="CS56" s="67" t="str">
        <f>IF(ISBLANK($C56),"",IF(OR(AND(D56=versteckt!C$1,'Erfassung Schulungstunden'!E56=versteckt!B$2,'Auswertung pro MA'!E51&gt;=16,'Auswertung pro MA'!F51&gt;=3,OR('Erfassung Schulungstunden'!C56=versteckt!G$1,'Erfassung Schulungstunden'!C56=versteckt!G$2,'Erfassung Schulungstunden'!C56=versteckt!G$3,'Erfassung Schulungstunden'!C56=versteckt!G$7,'Erfassung Schulungstunden'!C56=versteckt!G$8)),AND(D56=versteckt!C$1,'Erfassung Schulungstunden'!E56=versteckt!B$2,'Auswertung pro MA'!E51&gt;=8,'Auswertung pro MA'!F51&gt;=2,OR(C56=versteckt!G$4,'Erfassung Schulungstunden'!C56=versteckt!G$5,'Erfassung Schulungstunden'!C56=versteckt!G$6))),1,2))</f>
        <v/>
      </c>
      <c r="CT56" s="66" t="str">
        <f>'Auswertung pro MA'!D51</f>
        <v/>
      </c>
      <c r="CU56" s="150"/>
      <c r="CV56" s="8"/>
      <c r="CW56" s="8"/>
      <c r="CX56" s="8"/>
      <c r="CY56" s="8"/>
      <c r="CZ56" s="8"/>
    </row>
    <row r="57" spans="1:104" x14ac:dyDescent="0.25">
      <c r="A57" s="57"/>
      <c r="B57" s="172"/>
      <c r="C57" s="59"/>
      <c r="D57" s="59"/>
      <c r="E57" s="174"/>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66" t="str">
        <f>IF($CQ$2=2022,IF(ISBLANK($C57),"",IF(OR(AND(D57=versteckt!C$1,'Erfassung Schulungstunden'!E57=versteckt!B$1,'Auswertung pro MA'!E52&gt;=16,'Auswertung pro MA'!F52&gt;=3,OR('Erfassung Schulungstunden'!C57=versteckt!G$1,'Erfassung Schulungstunden'!C57=versteckt!G$2,'Erfassung Schulungstunden'!C57=versteckt!G$3,'Erfassung Schulungstunden'!C57=versteckt!G$7,'Erfassung Schulungstunden'!C57=versteckt!G$8)),AND(D57=versteckt!C$1,'Erfassung Schulungstunden'!E57=versteckt!B$1,'Auswertung pro MA'!E52&gt;=8,'Auswertung pro MA'!F52&gt;=2,OR(C57=versteckt!G$4,'Erfassung Schulungstunden'!C57=versteckt!G$5,'Erfassung Schulungstunden'!C57=versteckt!G$6)),AND(D57=versteckt!C$2,'Auswertung pro MA'!D52&gt;=3)),1,2)),IF(ISBLANK($C57),"",IF(OR(AND(D57=versteckt!C$1,'Erfassung Schulungstunden'!E57=versteckt!B$1,'Auswertung pro MA'!E52&gt;=16,'Auswertung pro MA'!F52&gt;=3,OR('Erfassung Schulungstunden'!C57=versteckt!G$1,'Erfassung Schulungstunden'!C57=versteckt!G$2,'Erfassung Schulungstunden'!C57=versteckt!G$3,'Erfassung Schulungstunden'!C57=versteckt!G$7,'Erfassung Schulungstunden'!C57=versteckt!G$8)),AND(D57=versteckt!C$1,'Erfassung Schulungstunden'!E57=versteckt!B$1,'Auswertung pro MA'!E52&gt;=8,'Auswertung pro MA'!F52&gt;=2,OR(C57=versteckt!G$4,'Erfassung Schulungstunden'!C57=versteckt!G$5,'Erfassung Schulungstunden'!C57=versteckt!G$6)),AND(D57=versteckt!C$2,'Auswertung pro MA'!D52&gt;=6)),1,2)))</f>
        <v/>
      </c>
      <c r="CR57" s="66" t="str">
        <f t="shared" si="4"/>
        <v/>
      </c>
      <c r="CS57" s="67" t="str">
        <f>IF(ISBLANK($C57),"",IF(OR(AND(D57=versteckt!C$1,'Erfassung Schulungstunden'!E57=versteckt!B$2,'Auswertung pro MA'!E52&gt;=16,'Auswertung pro MA'!F52&gt;=3,OR('Erfassung Schulungstunden'!C57=versteckt!G$1,'Erfassung Schulungstunden'!C57=versteckt!G$2,'Erfassung Schulungstunden'!C57=versteckt!G$3,'Erfassung Schulungstunden'!C57=versteckt!G$7,'Erfassung Schulungstunden'!C57=versteckt!G$8)),AND(D57=versteckt!C$1,'Erfassung Schulungstunden'!E57=versteckt!B$2,'Auswertung pro MA'!E52&gt;=8,'Auswertung pro MA'!F52&gt;=2,OR(C57=versteckt!G$4,'Erfassung Schulungstunden'!C57=versteckt!G$5,'Erfassung Schulungstunden'!C57=versteckt!G$6))),1,2))</f>
        <v/>
      </c>
      <c r="CT57" s="66" t="str">
        <f>'Auswertung pro MA'!D52</f>
        <v/>
      </c>
      <c r="CU57" s="150"/>
      <c r="CV57" s="8"/>
      <c r="CW57" s="8"/>
      <c r="CX57" s="8"/>
      <c r="CY57" s="8"/>
      <c r="CZ57" s="8"/>
    </row>
    <row r="58" spans="1:104" x14ac:dyDescent="0.25">
      <c r="A58" s="57"/>
      <c r="B58" s="172"/>
      <c r="C58" s="59"/>
      <c r="D58" s="59"/>
      <c r="E58" s="174"/>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66" t="str">
        <f>IF($CQ$2=2022,IF(ISBLANK($C58),"",IF(OR(AND(D58=versteckt!C$1,'Erfassung Schulungstunden'!E58=versteckt!B$1,'Auswertung pro MA'!E53&gt;=16,'Auswertung pro MA'!F53&gt;=3,OR('Erfassung Schulungstunden'!C58=versteckt!G$1,'Erfassung Schulungstunden'!C58=versteckt!G$2,'Erfassung Schulungstunden'!C58=versteckt!G$3,'Erfassung Schulungstunden'!C58=versteckt!G$7,'Erfassung Schulungstunden'!C58=versteckt!G$8)),AND(D58=versteckt!C$1,'Erfassung Schulungstunden'!E58=versteckt!B$1,'Auswertung pro MA'!E53&gt;=8,'Auswertung pro MA'!F53&gt;=2,OR(C58=versteckt!G$4,'Erfassung Schulungstunden'!C58=versteckt!G$5,'Erfassung Schulungstunden'!C58=versteckt!G$6)),AND(D58=versteckt!C$2,'Auswertung pro MA'!D53&gt;=3)),1,2)),IF(ISBLANK($C58),"",IF(OR(AND(D58=versteckt!C$1,'Erfassung Schulungstunden'!E58=versteckt!B$1,'Auswertung pro MA'!E53&gt;=16,'Auswertung pro MA'!F53&gt;=3,OR('Erfassung Schulungstunden'!C58=versteckt!G$1,'Erfassung Schulungstunden'!C58=versteckt!G$2,'Erfassung Schulungstunden'!C58=versteckt!G$3,'Erfassung Schulungstunden'!C58=versteckt!G$7,'Erfassung Schulungstunden'!C58=versteckt!G$8)),AND(D58=versteckt!C$1,'Erfassung Schulungstunden'!E58=versteckt!B$1,'Auswertung pro MA'!E53&gt;=8,'Auswertung pro MA'!F53&gt;=2,OR(C58=versteckt!G$4,'Erfassung Schulungstunden'!C58=versteckt!G$5,'Erfassung Schulungstunden'!C58=versteckt!G$6)),AND(D58=versteckt!C$2,'Auswertung pro MA'!D53&gt;=6)),1,2)))</f>
        <v/>
      </c>
      <c r="CR58" s="66" t="str">
        <f t="shared" si="4"/>
        <v/>
      </c>
      <c r="CS58" s="67" t="str">
        <f>IF(ISBLANK($C58),"",IF(OR(AND(D58=versteckt!C$1,'Erfassung Schulungstunden'!E58=versteckt!B$2,'Auswertung pro MA'!E53&gt;=16,'Auswertung pro MA'!F53&gt;=3,OR('Erfassung Schulungstunden'!C58=versteckt!G$1,'Erfassung Schulungstunden'!C58=versteckt!G$2,'Erfassung Schulungstunden'!C58=versteckt!G$3,'Erfassung Schulungstunden'!C58=versteckt!G$7,'Erfassung Schulungstunden'!C58=versteckt!G$8)),AND(D58=versteckt!C$1,'Erfassung Schulungstunden'!E58=versteckt!B$2,'Auswertung pro MA'!E53&gt;=8,'Auswertung pro MA'!F53&gt;=2,OR(C58=versteckt!G$4,'Erfassung Schulungstunden'!C58=versteckt!G$5,'Erfassung Schulungstunden'!C58=versteckt!G$6))),1,2))</f>
        <v/>
      </c>
      <c r="CT58" s="66" t="str">
        <f>'Auswertung pro MA'!D53</f>
        <v/>
      </c>
      <c r="CU58" s="150"/>
      <c r="CV58" s="8"/>
      <c r="CW58" s="8"/>
      <c r="CX58" s="8"/>
      <c r="CY58" s="8"/>
      <c r="CZ58" s="8"/>
    </row>
    <row r="59" spans="1:104" x14ac:dyDescent="0.25">
      <c r="A59" s="57"/>
      <c r="B59" s="172"/>
      <c r="C59" s="59"/>
      <c r="D59" s="58"/>
      <c r="E59" s="174"/>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66" t="str">
        <f>IF($CQ$2=2022,IF(ISBLANK($C59),"",IF(OR(AND(D59=versteckt!C$1,'Erfassung Schulungstunden'!E59=versteckt!B$1,'Auswertung pro MA'!E54&gt;=16,'Auswertung pro MA'!F54&gt;=3,OR('Erfassung Schulungstunden'!C59=versteckt!G$1,'Erfassung Schulungstunden'!C59=versteckt!G$2,'Erfassung Schulungstunden'!C59=versteckt!G$3,'Erfassung Schulungstunden'!C59=versteckt!G$7,'Erfassung Schulungstunden'!C59=versteckt!G$8)),AND(D59=versteckt!C$1,'Erfassung Schulungstunden'!E59=versteckt!B$1,'Auswertung pro MA'!E54&gt;=8,'Auswertung pro MA'!F54&gt;=2,OR(C59=versteckt!G$4,'Erfassung Schulungstunden'!C59=versteckt!G$5,'Erfassung Schulungstunden'!C59=versteckt!G$6)),AND(D59=versteckt!C$2,'Auswertung pro MA'!D54&gt;=3)),1,2)),IF(ISBLANK($C59),"",IF(OR(AND(D59=versteckt!C$1,'Erfassung Schulungstunden'!E59=versteckt!B$1,'Auswertung pro MA'!E54&gt;=16,'Auswertung pro MA'!F54&gt;=3,OR('Erfassung Schulungstunden'!C59=versteckt!G$1,'Erfassung Schulungstunden'!C59=versteckt!G$2,'Erfassung Schulungstunden'!C59=versteckt!G$3,'Erfassung Schulungstunden'!C59=versteckt!G$7,'Erfassung Schulungstunden'!C59=versteckt!G$8)),AND(D59=versteckt!C$1,'Erfassung Schulungstunden'!E59=versteckt!B$1,'Auswertung pro MA'!E54&gt;=8,'Auswertung pro MA'!F54&gt;=2,OR(C59=versteckt!G$4,'Erfassung Schulungstunden'!C59=versteckt!G$5,'Erfassung Schulungstunden'!C59=versteckt!G$6)),AND(D59=versteckt!C$2,'Auswertung pro MA'!D54&gt;=6)),1,2)))</f>
        <v/>
      </c>
      <c r="CR59" s="66" t="str">
        <f t="shared" si="4"/>
        <v/>
      </c>
      <c r="CS59" s="67" t="str">
        <f>IF(ISBLANK($C59),"",IF(OR(AND(D59=versteckt!C$1,'Erfassung Schulungstunden'!E59=versteckt!B$2,'Auswertung pro MA'!E54&gt;=16,'Auswertung pro MA'!F54&gt;=3,OR('Erfassung Schulungstunden'!C59=versteckt!G$1,'Erfassung Schulungstunden'!C59=versteckt!G$2,'Erfassung Schulungstunden'!C59=versteckt!G$3,'Erfassung Schulungstunden'!C59=versteckt!G$7,'Erfassung Schulungstunden'!C59=versteckt!G$8)),AND(D59=versteckt!C$1,'Erfassung Schulungstunden'!E59=versteckt!B$2,'Auswertung pro MA'!E54&gt;=8,'Auswertung pro MA'!F54&gt;=2,OR(C59=versteckt!G$4,'Erfassung Schulungstunden'!C59=versteckt!G$5,'Erfassung Schulungstunden'!C59=versteckt!G$6))),1,2))</f>
        <v/>
      </c>
      <c r="CT59" s="66" t="str">
        <f>'Auswertung pro MA'!D54</f>
        <v/>
      </c>
      <c r="CU59" s="150"/>
      <c r="CV59" s="8"/>
      <c r="CW59" s="8"/>
      <c r="CX59" s="8"/>
      <c r="CY59" s="8"/>
      <c r="CZ59" s="8"/>
    </row>
    <row r="60" spans="1:104" x14ac:dyDescent="0.25">
      <c r="A60" s="57"/>
      <c r="B60" s="172"/>
      <c r="C60" s="59"/>
      <c r="D60" s="58"/>
      <c r="E60" s="174"/>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66" t="str">
        <f>IF($CQ$2=2022,IF(ISBLANK($C60),"",IF(OR(AND(D60=versteckt!C$1,'Erfassung Schulungstunden'!E60=versteckt!B$1,'Auswertung pro MA'!E55&gt;=16,'Auswertung pro MA'!F55&gt;=3,OR('Erfassung Schulungstunden'!C60=versteckt!G$1,'Erfassung Schulungstunden'!C60=versteckt!G$2,'Erfassung Schulungstunden'!C60=versteckt!G$3,'Erfassung Schulungstunden'!C60=versteckt!G$7,'Erfassung Schulungstunden'!C60=versteckt!G$8)),AND(D60=versteckt!C$1,'Erfassung Schulungstunden'!E60=versteckt!B$1,'Auswertung pro MA'!E55&gt;=8,'Auswertung pro MA'!F55&gt;=2,OR(C60=versteckt!G$4,'Erfassung Schulungstunden'!C60=versteckt!G$5,'Erfassung Schulungstunden'!C60=versteckt!G$6)),AND(D60=versteckt!C$2,'Auswertung pro MA'!D55&gt;=3)),1,2)),IF(ISBLANK($C60),"",IF(OR(AND(D60=versteckt!C$1,'Erfassung Schulungstunden'!E60=versteckt!B$1,'Auswertung pro MA'!E55&gt;=16,'Auswertung pro MA'!F55&gt;=3,OR('Erfassung Schulungstunden'!C60=versteckt!G$1,'Erfassung Schulungstunden'!C60=versteckt!G$2,'Erfassung Schulungstunden'!C60=versteckt!G$3,'Erfassung Schulungstunden'!C60=versteckt!G$7,'Erfassung Schulungstunden'!C60=versteckt!G$8)),AND(D60=versteckt!C$1,'Erfassung Schulungstunden'!E60=versteckt!B$1,'Auswertung pro MA'!E55&gt;=8,'Auswertung pro MA'!F55&gt;=2,OR(C60=versteckt!G$4,'Erfassung Schulungstunden'!C60=versteckt!G$5,'Erfassung Schulungstunden'!C60=versteckt!G$6)),AND(D60=versteckt!C$2,'Auswertung pro MA'!D55&gt;=6)),1,2)))</f>
        <v/>
      </c>
      <c r="CR60" s="66" t="str">
        <f t="shared" si="4"/>
        <v/>
      </c>
      <c r="CS60" s="67" t="str">
        <f>IF(ISBLANK($C60),"",IF(OR(AND(D60=versteckt!C$1,'Erfassung Schulungstunden'!E60=versteckt!B$2,'Auswertung pro MA'!E55&gt;=16,'Auswertung pro MA'!F55&gt;=3,OR('Erfassung Schulungstunden'!C60=versteckt!G$1,'Erfassung Schulungstunden'!C60=versteckt!G$2,'Erfassung Schulungstunden'!C60=versteckt!G$3,'Erfassung Schulungstunden'!C60=versteckt!G$7,'Erfassung Schulungstunden'!C60=versteckt!G$8)),AND(D60=versteckt!C$1,'Erfassung Schulungstunden'!E60=versteckt!B$2,'Auswertung pro MA'!E55&gt;=8,'Auswertung pro MA'!F55&gt;=2,OR(C60=versteckt!G$4,'Erfassung Schulungstunden'!C60=versteckt!G$5,'Erfassung Schulungstunden'!C60=versteckt!G$6))),1,2))</f>
        <v/>
      </c>
      <c r="CT60" s="66" t="str">
        <f>'Auswertung pro MA'!D55</f>
        <v/>
      </c>
      <c r="CU60" s="150"/>
      <c r="CV60" s="8"/>
      <c r="CW60" s="8"/>
      <c r="CX60" s="8"/>
      <c r="CY60" s="8"/>
      <c r="CZ60" s="8"/>
    </row>
    <row r="61" spans="1:104" x14ac:dyDescent="0.25">
      <c r="A61" s="57"/>
      <c r="B61" s="172"/>
      <c r="C61" s="59"/>
      <c r="D61" s="58"/>
      <c r="E61" s="174"/>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66" t="str">
        <f>IF($CQ$2=2022,IF(ISBLANK($C61),"",IF(OR(AND(D61=versteckt!C$1,'Erfassung Schulungstunden'!E61=versteckt!B$1,'Auswertung pro MA'!E56&gt;=16,'Auswertung pro MA'!F56&gt;=3,OR('Erfassung Schulungstunden'!C61=versteckt!G$1,'Erfassung Schulungstunden'!C61=versteckt!G$2,'Erfassung Schulungstunden'!C61=versteckt!G$3,'Erfassung Schulungstunden'!C61=versteckt!G$7,'Erfassung Schulungstunden'!C61=versteckt!G$8)),AND(D61=versteckt!C$1,'Erfassung Schulungstunden'!E61=versteckt!B$1,'Auswertung pro MA'!E56&gt;=8,'Auswertung pro MA'!F56&gt;=2,OR(C61=versteckt!G$4,'Erfassung Schulungstunden'!C61=versteckt!G$5,'Erfassung Schulungstunden'!C61=versteckt!G$6)),AND(D61=versteckt!C$2,'Auswertung pro MA'!D56&gt;=3)),1,2)),IF(ISBLANK($C61),"",IF(OR(AND(D61=versteckt!C$1,'Erfassung Schulungstunden'!E61=versteckt!B$1,'Auswertung pro MA'!E56&gt;=16,'Auswertung pro MA'!F56&gt;=3,OR('Erfassung Schulungstunden'!C61=versteckt!G$1,'Erfassung Schulungstunden'!C61=versteckt!G$2,'Erfassung Schulungstunden'!C61=versteckt!G$3,'Erfassung Schulungstunden'!C61=versteckt!G$7,'Erfassung Schulungstunden'!C61=versteckt!G$8)),AND(D61=versteckt!C$1,'Erfassung Schulungstunden'!E61=versteckt!B$1,'Auswertung pro MA'!E56&gt;=8,'Auswertung pro MA'!F56&gt;=2,OR(C61=versteckt!G$4,'Erfassung Schulungstunden'!C61=versteckt!G$5,'Erfassung Schulungstunden'!C61=versteckt!G$6)),AND(D61=versteckt!C$2,'Auswertung pro MA'!D56&gt;=6)),1,2)))</f>
        <v/>
      </c>
      <c r="CR61" s="66" t="str">
        <f t="shared" si="4"/>
        <v/>
      </c>
      <c r="CS61" s="67" t="str">
        <f>IF(ISBLANK($C61),"",IF(OR(AND(D61=versteckt!C$1,'Erfassung Schulungstunden'!E61=versteckt!B$2,'Auswertung pro MA'!E56&gt;=16,'Auswertung pro MA'!F56&gt;=3,OR('Erfassung Schulungstunden'!C61=versteckt!G$1,'Erfassung Schulungstunden'!C61=versteckt!G$2,'Erfassung Schulungstunden'!C61=versteckt!G$3,'Erfassung Schulungstunden'!C61=versteckt!G$7,'Erfassung Schulungstunden'!C61=versteckt!G$8)),AND(D61=versteckt!C$1,'Erfassung Schulungstunden'!E61=versteckt!B$2,'Auswertung pro MA'!E56&gt;=8,'Auswertung pro MA'!F56&gt;=2,OR(C61=versteckt!G$4,'Erfassung Schulungstunden'!C61=versteckt!G$5,'Erfassung Schulungstunden'!C61=versteckt!G$6))),1,2))</f>
        <v/>
      </c>
      <c r="CT61" s="66" t="str">
        <f>'Auswertung pro MA'!D56</f>
        <v/>
      </c>
      <c r="CU61" s="150"/>
      <c r="CV61" s="8"/>
      <c r="CW61" s="8"/>
      <c r="CX61" s="8"/>
      <c r="CY61" s="8"/>
      <c r="CZ61" s="8"/>
    </row>
    <row r="62" spans="1:104" x14ac:dyDescent="0.25">
      <c r="A62" s="57"/>
      <c r="B62" s="172"/>
      <c r="C62" s="59"/>
      <c r="D62" s="59"/>
      <c r="E62" s="174"/>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66" t="str">
        <f>IF($CQ$2=2022,IF(ISBLANK($C62),"",IF(OR(AND(D62=versteckt!C$1,'Erfassung Schulungstunden'!E62=versteckt!B$1,'Auswertung pro MA'!E57&gt;=16,'Auswertung pro MA'!F57&gt;=3,OR('Erfassung Schulungstunden'!C62=versteckt!G$1,'Erfassung Schulungstunden'!C62=versteckt!G$2,'Erfassung Schulungstunden'!C62=versteckt!G$3,'Erfassung Schulungstunden'!C62=versteckt!G$7,'Erfassung Schulungstunden'!C62=versteckt!G$8)),AND(D62=versteckt!C$1,'Erfassung Schulungstunden'!E62=versteckt!B$1,'Auswertung pro MA'!E57&gt;=8,'Auswertung pro MA'!F57&gt;=2,OR(C62=versteckt!G$4,'Erfassung Schulungstunden'!C62=versteckt!G$5,'Erfassung Schulungstunden'!C62=versteckt!G$6)),AND(D62=versteckt!C$2,'Auswertung pro MA'!D57&gt;=3)),1,2)),IF(ISBLANK($C62),"",IF(OR(AND(D62=versteckt!C$1,'Erfassung Schulungstunden'!E62=versteckt!B$1,'Auswertung pro MA'!E57&gt;=16,'Auswertung pro MA'!F57&gt;=3,OR('Erfassung Schulungstunden'!C62=versteckt!G$1,'Erfassung Schulungstunden'!C62=versteckt!G$2,'Erfassung Schulungstunden'!C62=versteckt!G$3,'Erfassung Schulungstunden'!C62=versteckt!G$7,'Erfassung Schulungstunden'!C62=versteckt!G$8)),AND(D62=versteckt!C$1,'Erfassung Schulungstunden'!E62=versteckt!B$1,'Auswertung pro MA'!E57&gt;=8,'Auswertung pro MA'!F57&gt;=2,OR(C62=versteckt!G$4,'Erfassung Schulungstunden'!C62=versteckt!G$5,'Erfassung Schulungstunden'!C62=versteckt!G$6)),AND(D62=versteckt!C$2,'Auswertung pro MA'!D57&gt;=6)),1,2)))</f>
        <v/>
      </c>
      <c r="CR62" s="66" t="str">
        <f t="shared" si="4"/>
        <v/>
      </c>
      <c r="CS62" s="67" t="str">
        <f>IF(ISBLANK($C62),"",IF(OR(AND(D62=versteckt!C$1,'Erfassung Schulungstunden'!E62=versteckt!B$2,'Auswertung pro MA'!E57&gt;=16,'Auswertung pro MA'!F57&gt;=3,OR('Erfassung Schulungstunden'!C62=versteckt!G$1,'Erfassung Schulungstunden'!C62=versteckt!G$2,'Erfassung Schulungstunden'!C62=versteckt!G$3,'Erfassung Schulungstunden'!C62=versteckt!G$7,'Erfassung Schulungstunden'!C62=versteckt!G$8)),AND(D62=versteckt!C$1,'Erfassung Schulungstunden'!E62=versteckt!B$2,'Auswertung pro MA'!E57&gt;=8,'Auswertung pro MA'!F57&gt;=2,OR(C62=versteckt!G$4,'Erfassung Schulungstunden'!C62=versteckt!G$5,'Erfassung Schulungstunden'!C62=versteckt!G$6))),1,2))</f>
        <v/>
      </c>
      <c r="CT62" s="66" t="str">
        <f>'Auswertung pro MA'!D57</f>
        <v/>
      </c>
      <c r="CU62" s="150"/>
      <c r="CV62" s="8"/>
      <c r="CW62" s="8"/>
      <c r="CX62" s="8"/>
      <c r="CY62" s="8"/>
      <c r="CZ62" s="8"/>
    </row>
    <row r="63" spans="1:104" x14ac:dyDescent="0.25">
      <c r="A63" s="57"/>
      <c r="B63" s="172"/>
      <c r="C63" s="59"/>
      <c r="D63" s="59"/>
      <c r="E63" s="174"/>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66" t="str">
        <f>IF($CQ$2=2022,IF(ISBLANK($C63),"",IF(OR(AND(D63=versteckt!C$1,'Erfassung Schulungstunden'!E63=versteckt!B$1,'Auswertung pro MA'!E58&gt;=16,'Auswertung pro MA'!F58&gt;=3,OR('Erfassung Schulungstunden'!C63=versteckt!G$1,'Erfassung Schulungstunden'!C63=versteckt!G$2,'Erfassung Schulungstunden'!C63=versteckt!G$3,'Erfassung Schulungstunden'!C63=versteckt!G$7,'Erfassung Schulungstunden'!C63=versteckt!G$8)),AND(D63=versteckt!C$1,'Erfassung Schulungstunden'!E63=versteckt!B$1,'Auswertung pro MA'!E58&gt;=8,'Auswertung pro MA'!F58&gt;=2,OR(C63=versteckt!G$4,'Erfassung Schulungstunden'!C63=versteckt!G$5,'Erfassung Schulungstunden'!C63=versteckt!G$6)),AND(D63=versteckt!C$2,'Auswertung pro MA'!D58&gt;=3)),1,2)),IF(ISBLANK($C63),"",IF(OR(AND(D63=versteckt!C$1,'Erfassung Schulungstunden'!E63=versteckt!B$1,'Auswertung pro MA'!E58&gt;=16,'Auswertung pro MA'!F58&gt;=3,OR('Erfassung Schulungstunden'!C63=versteckt!G$1,'Erfassung Schulungstunden'!C63=versteckt!G$2,'Erfassung Schulungstunden'!C63=versteckt!G$3,'Erfassung Schulungstunden'!C63=versteckt!G$7,'Erfassung Schulungstunden'!C63=versteckt!G$8)),AND(D63=versteckt!C$1,'Erfassung Schulungstunden'!E63=versteckt!B$1,'Auswertung pro MA'!E58&gt;=8,'Auswertung pro MA'!F58&gt;=2,OR(C63=versteckt!G$4,'Erfassung Schulungstunden'!C63=versteckt!G$5,'Erfassung Schulungstunden'!C63=versteckt!G$6)),AND(D63=versteckt!C$2,'Auswertung pro MA'!D58&gt;=6)),1,2)))</f>
        <v/>
      </c>
      <c r="CR63" s="66" t="str">
        <f t="shared" si="4"/>
        <v/>
      </c>
      <c r="CS63" s="67" t="str">
        <f>IF(ISBLANK($C63),"",IF(OR(AND(D63=versteckt!C$1,'Erfassung Schulungstunden'!E63=versteckt!B$2,'Auswertung pro MA'!E58&gt;=16,'Auswertung pro MA'!F58&gt;=3,OR('Erfassung Schulungstunden'!C63=versteckt!G$1,'Erfassung Schulungstunden'!C63=versteckt!G$2,'Erfassung Schulungstunden'!C63=versteckt!G$3,'Erfassung Schulungstunden'!C63=versteckt!G$7,'Erfassung Schulungstunden'!C63=versteckt!G$8)),AND(D63=versteckt!C$1,'Erfassung Schulungstunden'!E63=versteckt!B$2,'Auswertung pro MA'!E58&gt;=8,'Auswertung pro MA'!F58&gt;=2,OR(C63=versteckt!G$4,'Erfassung Schulungstunden'!C63=versteckt!G$5,'Erfassung Schulungstunden'!C63=versteckt!G$6))),1,2))</f>
        <v/>
      </c>
      <c r="CT63" s="66" t="str">
        <f>'Auswertung pro MA'!D58</f>
        <v/>
      </c>
      <c r="CU63" s="150"/>
      <c r="CV63" s="8"/>
      <c r="CW63" s="8"/>
      <c r="CX63" s="8"/>
      <c r="CY63" s="8"/>
      <c r="CZ63" s="8"/>
    </row>
    <row r="64" spans="1:104" x14ac:dyDescent="0.25">
      <c r="A64" s="57"/>
      <c r="B64" s="172"/>
      <c r="C64" s="59"/>
      <c r="D64" s="58"/>
      <c r="E64" s="174"/>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66" t="str">
        <f>IF($CQ$2=2022,IF(ISBLANK($C64),"",IF(OR(AND(D64=versteckt!C$1,'Erfassung Schulungstunden'!E64=versteckt!B$1,'Auswertung pro MA'!E59&gt;=16,'Auswertung pro MA'!F59&gt;=3,OR('Erfassung Schulungstunden'!C64=versteckt!G$1,'Erfassung Schulungstunden'!C64=versteckt!G$2,'Erfassung Schulungstunden'!C64=versteckt!G$3,'Erfassung Schulungstunden'!C64=versteckt!G$7,'Erfassung Schulungstunden'!C64=versteckt!G$8)),AND(D64=versteckt!C$1,'Erfassung Schulungstunden'!E64=versteckt!B$1,'Auswertung pro MA'!E59&gt;=8,'Auswertung pro MA'!F59&gt;=2,OR(C64=versteckt!G$4,'Erfassung Schulungstunden'!C64=versteckt!G$5,'Erfassung Schulungstunden'!C64=versteckt!G$6)),AND(D64=versteckt!C$2,'Auswertung pro MA'!D59&gt;=3)),1,2)),IF(ISBLANK($C64),"",IF(OR(AND(D64=versteckt!C$1,'Erfassung Schulungstunden'!E64=versteckt!B$1,'Auswertung pro MA'!E59&gt;=16,'Auswertung pro MA'!F59&gt;=3,OR('Erfassung Schulungstunden'!C64=versteckt!G$1,'Erfassung Schulungstunden'!C64=versteckt!G$2,'Erfassung Schulungstunden'!C64=versteckt!G$3,'Erfassung Schulungstunden'!C64=versteckt!G$7,'Erfassung Schulungstunden'!C64=versteckt!G$8)),AND(D64=versteckt!C$1,'Erfassung Schulungstunden'!E64=versteckt!B$1,'Auswertung pro MA'!E59&gt;=8,'Auswertung pro MA'!F59&gt;=2,OR(C64=versteckt!G$4,'Erfassung Schulungstunden'!C64=versteckt!G$5,'Erfassung Schulungstunden'!C64=versteckt!G$6)),AND(D64=versteckt!C$2,'Auswertung pro MA'!D59&gt;=6)),1,2)))</f>
        <v/>
      </c>
      <c r="CR64" s="66" t="str">
        <f t="shared" si="4"/>
        <v/>
      </c>
      <c r="CS64" s="67" t="str">
        <f>IF(ISBLANK($C64),"",IF(OR(AND(D64=versteckt!C$1,'Erfassung Schulungstunden'!E64=versteckt!B$2,'Auswertung pro MA'!E59&gt;=16,'Auswertung pro MA'!F59&gt;=3,OR('Erfassung Schulungstunden'!C64=versteckt!G$1,'Erfassung Schulungstunden'!C64=versteckt!G$2,'Erfassung Schulungstunden'!C64=versteckt!G$3,'Erfassung Schulungstunden'!C64=versteckt!G$7,'Erfassung Schulungstunden'!C64=versteckt!G$8)),AND(D64=versteckt!C$1,'Erfassung Schulungstunden'!E64=versteckt!B$2,'Auswertung pro MA'!E59&gt;=8,'Auswertung pro MA'!F59&gt;=2,OR(C64=versteckt!G$4,'Erfassung Schulungstunden'!C64=versteckt!G$5,'Erfassung Schulungstunden'!C64=versteckt!G$6))),1,2))</f>
        <v/>
      </c>
      <c r="CT64" s="66" t="str">
        <f>'Auswertung pro MA'!D59</f>
        <v/>
      </c>
      <c r="CU64" s="150"/>
      <c r="CV64" s="8"/>
      <c r="CW64" s="8"/>
      <c r="CX64" s="8"/>
      <c r="CY64" s="8"/>
      <c r="CZ64" s="8"/>
    </row>
    <row r="65" spans="1:104" x14ac:dyDescent="0.25">
      <c r="A65" s="57"/>
      <c r="B65" s="172"/>
      <c r="C65" s="59"/>
      <c r="D65" s="58"/>
      <c r="E65" s="174"/>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66" t="str">
        <f>IF($CQ$2=2022,IF(ISBLANK($C65),"",IF(OR(AND(D65=versteckt!C$1,'Erfassung Schulungstunden'!E65=versteckt!B$1,'Auswertung pro MA'!E60&gt;=16,'Auswertung pro MA'!F60&gt;=3,OR('Erfassung Schulungstunden'!C65=versteckt!G$1,'Erfassung Schulungstunden'!C65=versteckt!G$2,'Erfassung Schulungstunden'!C65=versteckt!G$3,'Erfassung Schulungstunden'!C65=versteckt!G$7,'Erfassung Schulungstunden'!C65=versteckt!G$8)),AND(D65=versteckt!C$1,'Erfassung Schulungstunden'!E65=versteckt!B$1,'Auswertung pro MA'!E60&gt;=8,'Auswertung pro MA'!F60&gt;=2,OR(C65=versteckt!G$4,'Erfassung Schulungstunden'!C65=versteckt!G$5,'Erfassung Schulungstunden'!C65=versteckt!G$6)),AND(D65=versteckt!C$2,'Auswertung pro MA'!D60&gt;=3)),1,2)),IF(ISBLANK($C65),"",IF(OR(AND(D65=versteckt!C$1,'Erfassung Schulungstunden'!E65=versteckt!B$1,'Auswertung pro MA'!E60&gt;=16,'Auswertung pro MA'!F60&gt;=3,OR('Erfassung Schulungstunden'!C65=versteckt!G$1,'Erfassung Schulungstunden'!C65=versteckt!G$2,'Erfassung Schulungstunden'!C65=versteckt!G$3,'Erfassung Schulungstunden'!C65=versteckt!G$7,'Erfassung Schulungstunden'!C65=versteckt!G$8)),AND(D65=versteckt!C$1,'Erfassung Schulungstunden'!E65=versteckt!B$1,'Auswertung pro MA'!E60&gt;=8,'Auswertung pro MA'!F60&gt;=2,OR(C65=versteckt!G$4,'Erfassung Schulungstunden'!C65=versteckt!G$5,'Erfassung Schulungstunden'!C65=versteckt!G$6)),AND(D65=versteckt!C$2,'Auswertung pro MA'!D60&gt;=6)),1,2)))</f>
        <v/>
      </c>
      <c r="CR65" s="66" t="str">
        <f t="shared" si="4"/>
        <v/>
      </c>
      <c r="CS65" s="67" t="str">
        <f>IF(ISBLANK($C65),"",IF(OR(AND(D65=versteckt!C$1,'Erfassung Schulungstunden'!E65=versteckt!B$2,'Auswertung pro MA'!E60&gt;=16,'Auswertung pro MA'!F60&gt;=3,OR('Erfassung Schulungstunden'!C65=versteckt!G$1,'Erfassung Schulungstunden'!C65=versteckt!G$2,'Erfassung Schulungstunden'!C65=versteckt!G$3,'Erfassung Schulungstunden'!C65=versteckt!G$7,'Erfassung Schulungstunden'!C65=versteckt!G$8)),AND(D65=versteckt!C$1,'Erfassung Schulungstunden'!E65=versteckt!B$2,'Auswertung pro MA'!E60&gt;=8,'Auswertung pro MA'!F60&gt;=2,OR(C65=versteckt!G$4,'Erfassung Schulungstunden'!C65=versteckt!G$5,'Erfassung Schulungstunden'!C65=versteckt!G$6))),1,2))</f>
        <v/>
      </c>
      <c r="CT65" s="66" t="str">
        <f>'Auswertung pro MA'!D60</f>
        <v/>
      </c>
      <c r="CU65" s="150"/>
      <c r="CV65" s="8"/>
      <c r="CW65" s="8"/>
      <c r="CX65" s="8"/>
      <c r="CY65" s="8"/>
      <c r="CZ65" s="8"/>
    </row>
    <row r="66" spans="1:104" x14ac:dyDescent="0.25">
      <c r="A66" s="57"/>
      <c r="B66" s="172"/>
      <c r="C66" s="59"/>
      <c r="D66" s="58"/>
      <c r="E66" s="174"/>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66" t="str">
        <f>IF($CQ$2=2022,IF(ISBLANK($C66),"",IF(OR(AND(D66=versteckt!C$1,'Erfassung Schulungstunden'!E66=versteckt!B$1,'Auswertung pro MA'!E61&gt;=16,'Auswertung pro MA'!F61&gt;=3,OR('Erfassung Schulungstunden'!C66=versteckt!G$1,'Erfassung Schulungstunden'!C66=versteckt!G$2,'Erfassung Schulungstunden'!C66=versteckt!G$3,'Erfassung Schulungstunden'!C66=versteckt!G$7,'Erfassung Schulungstunden'!C66=versteckt!G$8)),AND(D66=versteckt!C$1,'Erfassung Schulungstunden'!E66=versteckt!B$1,'Auswertung pro MA'!E61&gt;=8,'Auswertung pro MA'!F61&gt;=2,OR(C66=versteckt!G$4,'Erfassung Schulungstunden'!C66=versteckt!G$5,'Erfassung Schulungstunden'!C66=versteckt!G$6)),AND(D66=versteckt!C$2,'Auswertung pro MA'!D61&gt;=3)),1,2)),IF(ISBLANK($C66),"",IF(OR(AND(D66=versteckt!C$1,'Erfassung Schulungstunden'!E66=versteckt!B$1,'Auswertung pro MA'!E61&gt;=16,'Auswertung pro MA'!F61&gt;=3,OR('Erfassung Schulungstunden'!C66=versteckt!G$1,'Erfassung Schulungstunden'!C66=versteckt!G$2,'Erfassung Schulungstunden'!C66=versteckt!G$3,'Erfassung Schulungstunden'!C66=versteckt!G$7,'Erfassung Schulungstunden'!C66=versteckt!G$8)),AND(D66=versteckt!C$1,'Erfassung Schulungstunden'!E66=versteckt!B$1,'Auswertung pro MA'!E61&gt;=8,'Auswertung pro MA'!F61&gt;=2,OR(C66=versteckt!G$4,'Erfassung Schulungstunden'!C66=versteckt!G$5,'Erfassung Schulungstunden'!C66=versteckt!G$6)),AND(D66=versteckt!C$2,'Auswertung pro MA'!D61&gt;=6)),1,2)))</f>
        <v/>
      </c>
      <c r="CR66" s="66" t="str">
        <f t="shared" si="4"/>
        <v/>
      </c>
      <c r="CS66" s="67" t="str">
        <f>IF(ISBLANK($C66),"",IF(OR(AND(D66=versteckt!C$1,'Erfassung Schulungstunden'!E66=versteckt!B$2,'Auswertung pro MA'!E61&gt;=16,'Auswertung pro MA'!F61&gt;=3,OR('Erfassung Schulungstunden'!C66=versteckt!G$1,'Erfassung Schulungstunden'!C66=versteckt!G$2,'Erfassung Schulungstunden'!C66=versteckt!G$3,'Erfassung Schulungstunden'!C66=versteckt!G$7,'Erfassung Schulungstunden'!C66=versteckt!G$8)),AND(D66=versteckt!C$1,'Erfassung Schulungstunden'!E66=versteckt!B$2,'Auswertung pro MA'!E61&gt;=8,'Auswertung pro MA'!F61&gt;=2,OR(C66=versteckt!G$4,'Erfassung Schulungstunden'!C66=versteckt!G$5,'Erfassung Schulungstunden'!C66=versteckt!G$6))),1,2))</f>
        <v/>
      </c>
      <c r="CT66" s="66" t="str">
        <f>'Auswertung pro MA'!D61</f>
        <v/>
      </c>
      <c r="CU66" s="150"/>
      <c r="CV66" s="8"/>
      <c r="CW66" s="8"/>
      <c r="CX66" s="8"/>
      <c r="CY66" s="8"/>
      <c r="CZ66" s="8"/>
    </row>
    <row r="67" spans="1:104" x14ac:dyDescent="0.25">
      <c r="A67" s="57"/>
      <c r="B67" s="172"/>
      <c r="C67" s="59"/>
      <c r="D67" s="59"/>
      <c r="E67" s="174"/>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66" t="str">
        <f>IF($CQ$2=2022,IF(ISBLANK($C67),"",IF(OR(AND(D67=versteckt!C$1,'Erfassung Schulungstunden'!E67=versteckt!B$1,'Auswertung pro MA'!E62&gt;=16,'Auswertung pro MA'!F62&gt;=3,OR('Erfassung Schulungstunden'!C67=versteckt!G$1,'Erfassung Schulungstunden'!C67=versteckt!G$2,'Erfassung Schulungstunden'!C67=versteckt!G$3,'Erfassung Schulungstunden'!C67=versteckt!G$7,'Erfassung Schulungstunden'!C67=versteckt!G$8)),AND(D67=versteckt!C$1,'Erfassung Schulungstunden'!E67=versteckt!B$1,'Auswertung pro MA'!E62&gt;=8,'Auswertung pro MA'!F62&gt;=2,OR(C67=versteckt!G$4,'Erfassung Schulungstunden'!C67=versteckt!G$5,'Erfassung Schulungstunden'!C67=versteckt!G$6)),AND(D67=versteckt!C$2,'Auswertung pro MA'!D62&gt;=3)),1,2)),IF(ISBLANK($C67),"",IF(OR(AND(D67=versteckt!C$1,'Erfassung Schulungstunden'!E67=versteckt!B$1,'Auswertung pro MA'!E62&gt;=16,'Auswertung pro MA'!F62&gt;=3,OR('Erfassung Schulungstunden'!C67=versteckt!G$1,'Erfassung Schulungstunden'!C67=versteckt!G$2,'Erfassung Schulungstunden'!C67=versteckt!G$3,'Erfassung Schulungstunden'!C67=versteckt!G$7,'Erfassung Schulungstunden'!C67=versteckt!G$8)),AND(D67=versteckt!C$1,'Erfassung Schulungstunden'!E67=versteckt!B$1,'Auswertung pro MA'!E62&gt;=8,'Auswertung pro MA'!F62&gt;=2,OR(C67=versteckt!G$4,'Erfassung Schulungstunden'!C67=versteckt!G$5,'Erfassung Schulungstunden'!C67=versteckt!G$6)),AND(D67=versteckt!C$2,'Auswertung pro MA'!D62&gt;=6)),1,2)))</f>
        <v/>
      </c>
      <c r="CR67" s="66" t="str">
        <f t="shared" si="4"/>
        <v/>
      </c>
      <c r="CS67" s="67" t="str">
        <f>IF(ISBLANK($C67),"",IF(OR(AND(D67=versteckt!C$1,'Erfassung Schulungstunden'!E67=versteckt!B$2,'Auswertung pro MA'!E62&gt;=16,'Auswertung pro MA'!F62&gt;=3,OR('Erfassung Schulungstunden'!C67=versteckt!G$1,'Erfassung Schulungstunden'!C67=versteckt!G$2,'Erfassung Schulungstunden'!C67=versteckt!G$3,'Erfassung Schulungstunden'!C67=versteckt!G$7,'Erfassung Schulungstunden'!C67=versteckt!G$8)),AND(D67=versteckt!C$1,'Erfassung Schulungstunden'!E67=versteckt!B$2,'Auswertung pro MA'!E62&gt;=8,'Auswertung pro MA'!F62&gt;=2,OR(C67=versteckt!G$4,'Erfassung Schulungstunden'!C67=versteckt!G$5,'Erfassung Schulungstunden'!C67=versteckt!G$6))),1,2))</f>
        <v/>
      </c>
      <c r="CT67" s="66" t="str">
        <f>'Auswertung pro MA'!D62</f>
        <v/>
      </c>
      <c r="CU67" s="150"/>
      <c r="CV67" s="8"/>
      <c r="CW67" s="8"/>
      <c r="CX67" s="8"/>
      <c r="CY67" s="8"/>
      <c r="CZ67" s="8"/>
    </row>
    <row r="68" spans="1:104" x14ac:dyDescent="0.25">
      <c r="A68" s="57"/>
      <c r="B68" s="172"/>
      <c r="C68" s="59"/>
      <c r="D68" s="59"/>
      <c r="E68" s="174"/>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66" t="str">
        <f>IF($CQ$2=2022,IF(ISBLANK($C68),"",IF(OR(AND(D68=versteckt!C$1,'Erfassung Schulungstunden'!E68=versteckt!B$1,'Auswertung pro MA'!E63&gt;=16,'Auswertung pro MA'!F63&gt;=3,OR('Erfassung Schulungstunden'!C68=versteckt!G$1,'Erfassung Schulungstunden'!C68=versteckt!G$2,'Erfassung Schulungstunden'!C68=versteckt!G$3,'Erfassung Schulungstunden'!C68=versteckt!G$7,'Erfassung Schulungstunden'!C68=versteckt!G$8)),AND(D68=versteckt!C$1,'Erfassung Schulungstunden'!E68=versteckt!B$1,'Auswertung pro MA'!E63&gt;=8,'Auswertung pro MA'!F63&gt;=2,OR(C68=versteckt!G$4,'Erfassung Schulungstunden'!C68=versteckt!G$5,'Erfassung Schulungstunden'!C68=versteckt!G$6)),AND(D68=versteckt!C$2,'Auswertung pro MA'!D63&gt;=3)),1,2)),IF(ISBLANK($C68),"",IF(OR(AND(D68=versteckt!C$1,'Erfassung Schulungstunden'!E68=versteckt!B$1,'Auswertung pro MA'!E63&gt;=16,'Auswertung pro MA'!F63&gt;=3,OR('Erfassung Schulungstunden'!C68=versteckt!G$1,'Erfassung Schulungstunden'!C68=versteckt!G$2,'Erfassung Schulungstunden'!C68=versteckt!G$3,'Erfassung Schulungstunden'!C68=versteckt!G$7,'Erfassung Schulungstunden'!C68=versteckt!G$8)),AND(D68=versteckt!C$1,'Erfassung Schulungstunden'!E68=versteckt!B$1,'Auswertung pro MA'!E63&gt;=8,'Auswertung pro MA'!F63&gt;=2,OR(C68=versteckt!G$4,'Erfassung Schulungstunden'!C68=versteckt!G$5,'Erfassung Schulungstunden'!C68=versteckt!G$6)),AND(D68=versteckt!C$2,'Auswertung pro MA'!D63&gt;=6)),1,2)))</f>
        <v/>
      </c>
      <c r="CR68" s="66" t="str">
        <f t="shared" si="4"/>
        <v/>
      </c>
      <c r="CS68" s="67" t="str">
        <f>IF(ISBLANK($C68),"",IF(OR(AND(D68=versteckt!C$1,'Erfassung Schulungstunden'!E68=versteckt!B$2,'Auswertung pro MA'!E63&gt;=16,'Auswertung pro MA'!F63&gt;=3,OR('Erfassung Schulungstunden'!C68=versteckt!G$1,'Erfassung Schulungstunden'!C68=versteckt!G$2,'Erfassung Schulungstunden'!C68=versteckt!G$3,'Erfassung Schulungstunden'!C68=versteckt!G$7,'Erfassung Schulungstunden'!C68=versteckt!G$8)),AND(D68=versteckt!C$1,'Erfassung Schulungstunden'!E68=versteckt!B$2,'Auswertung pro MA'!E63&gt;=8,'Auswertung pro MA'!F63&gt;=2,OR(C68=versteckt!G$4,'Erfassung Schulungstunden'!C68=versteckt!G$5,'Erfassung Schulungstunden'!C68=versteckt!G$6))),1,2))</f>
        <v/>
      </c>
      <c r="CT68" s="66" t="str">
        <f>'Auswertung pro MA'!D63</f>
        <v/>
      </c>
      <c r="CU68" s="150"/>
      <c r="CV68" s="8"/>
      <c r="CW68" s="8"/>
      <c r="CX68" s="8"/>
      <c r="CY68" s="8"/>
      <c r="CZ68" s="8"/>
    </row>
    <row r="69" spans="1:104" x14ac:dyDescent="0.25">
      <c r="A69" s="57"/>
      <c r="B69" s="172"/>
      <c r="C69" s="59"/>
      <c r="D69" s="58"/>
      <c r="E69" s="174"/>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66" t="str">
        <f>IF($CQ$2=2022,IF(ISBLANK($C69),"",IF(OR(AND(D69=versteckt!C$1,'Erfassung Schulungstunden'!E69=versteckt!B$1,'Auswertung pro MA'!E64&gt;=16,'Auswertung pro MA'!F64&gt;=3,OR('Erfassung Schulungstunden'!C69=versteckt!G$1,'Erfassung Schulungstunden'!C69=versteckt!G$2,'Erfassung Schulungstunden'!C69=versteckt!G$3,'Erfassung Schulungstunden'!C69=versteckt!G$7,'Erfassung Schulungstunden'!C69=versteckt!G$8)),AND(D69=versteckt!C$1,'Erfassung Schulungstunden'!E69=versteckt!B$1,'Auswertung pro MA'!E64&gt;=8,'Auswertung pro MA'!F64&gt;=2,OR(C69=versteckt!G$4,'Erfassung Schulungstunden'!C69=versteckt!G$5,'Erfassung Schulungstunden'!C69=versteckt!G$6)),AND(D69=versteckt!C$2,'Auswertung pro MA'!D64&gt;=3)),1,2)),IF(ISBLANK($C69),"",IF(OR(AND(D69=versteckt!C$1,'Erfassung Schulungstunden'!E69=versteckt!B$1,'Auswertung pro MA'!E64&gt;=16,'Auswertung pro MA'!F64&gt;=3,OR('Erfassung Schulungstunden'!C69=versteckt!G$1,'Erfassung Schulungstunden'!C69=versteckt!G$2,'Erfassung Schulungstunden'!C69=versteckt!G$3,'Erfassung Schulungstunden'!C69=versteckt!G$7,'Erfassung Schulungstunden'!C69=versteckt!G$8)),AND(D69=versteckt!C$1,'Erfassung Schulungstunden'!E69=versteckt!B$1,'Auswertung pro MA'!E64&gt;=8,'Auswertung pro MA'!F64&gt;=2,OR(C69=versteckt!G$4,'Erfassung Schulungstunden'!C69=versteckt!G$5,'Erfassung Schulungstunden'!C69=versteckt!G$6)),AND(D69=versteckt!C$2,'Auswertung pro MA'!D64&gt;=6)),1,2)))</f>
        <v/>
      </c>
      <c r="CR69" s="66" t="str">
        <f t="shared" si="4"/>
        <v/>
      </c>
      <c r="CS69" s="67" t="str">
        <f>IF(ISBLANK($C69),"",IF(OR(AND(D69=versteckt!C$1,'Erfassung Schulungstunden'!E69=versteckt!B$2,'Auswertung pro MA'!E64&gt;=16,'Auswertung pro MA'!F64&gt;=3,OR('Erfassung Schulungstunden'!C69=versteckt!G$1,'Erfassung Schulungstunden'!C69=versteckt!G$2,'Erfassung Schulungstunden'!C69=versteckt!G$3,'Erfassung Schulungstunden'!C69=versteckt!G$7,'Erfassung Schulungstunden'!C69=versteckt!G$8)),AND(D69=versteckt!C$1,'Erfassung Schulungstunden'!E69=versteckt!B$2,'Auswertung pro MA'!E64&gt;=8,'Auswertung pro MA'!F64&gt;=2,OR(C69=versteckt!G$4,'Erfassung Schulungstunden'!C69=versteckt!G$5,'Erfassung Schulungstunden'!C69=versteckt!G$6))),1,2))</f>
        <v/>
      </c>
      <c r="CT69" s="66" t="str">
        <f>'Auswertung pro MA'!D64</f>
        <v/>
      </c>
      <c r="CU69" s="150"/>
      <c r="CV69" s="8"/>
      <c r="CW69" s="8"/>
      <c r="CX69" s="8"/>
      <c r="CY69" s="8"/>
      <c r="CZ69" s="8"/>
    </row>
    <row r="70" spans="1:104" x14ac:dyDescent="0.25">
      <c r="A70" s="57"/>
      <c r="B70" s="172"/>
      <c r="C70" s="59"/>
      <c r="D70" s="58"/>
      <c r="E70" s="174"/>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66" t="str">
        <f>IF($CQ$2=2022,IF(ISBLANK($C70),"",IF(OR(AND(D70=versteckt!C$1,'Erfassung Schulungstunden'!E70=versteckt!B$1,'Auswertung pro MA'!E65&gt;=16,'Auswertung pro MA'!F65&gt;=3,OR('Erfassung Schulungstunden'!C70=versteckt!G$1,'Erfassung Schulungstunden'!C70=versteckt!G$2,'Erfassung Schulungstunden'!C70=versteckt!G$3,'Erfassung Schulungstunden'!C70=versteckt!G$7,'Erfassung Schulungstunden'!C70=versteckt!G$8)),AND(D70=versteckt!C$1,'Erfassung Schulungstunden'!E70=versteckt!B$1,'Auswertung pro MA'!E65&gt;=8,'Auswertung pro MA'!F65&gt;=2,OR(C70=versteckt!G$4,'Erfassung Schulungstunden'!C70=versteckt!G$5,'Erfassung Schulungstunden'!C70=versteckt!G$6)),AND(D70=versteckt!C$2,'Auswertung pro MA'!D65&gt;=3)),1,2)),IF(ISBLANK($C70),"",IF(OR(AND(D70=versteckt!C$1,'Erfassung Schulungstunden'!E70=versteckt!B$1,'Auswertung pro MA'!E65&gt;=16,'Auswertung pro MA'!F65&gt;=3,OR('Erfassung Schulungstunden'!C70=versteckt!G$1,'Erfassung Schulungstunden'!C70=versteckt!G$2,'Erfassung Schulungstunden'!C70=versteckt!G$3,'Erfassung Schulungstunden'!C70=versteckt!G$7,'Erfassung Schulungstunden'!C70=versteckt!G$8)),AND(D70=versteckt!C$1,'Erfassung Schulungstunden'!E70=versteckt!B$1,'Auswertung pro MA'!E65&gt;=8,'Auswertung pro MA'!F65&gt;=2,OR(C70=versteckt!G$4,'Erfassung Schulungstunden'!C70=versteckt!G$5,'Erfassung Schulungstunden'!C70=versteckt!G$6)),AND(D70=versteckt!C$2,'Auswertung pro MA'!D65&gt;=6)),1,2)))</f>
        <v/>
      </c>
      <c r="CR70" s="66" t="str">
        <f t="shared" si="4"/>
        <v/>
      </c>
      <c r="CS70" s="67" t="str">
        <f>IF(ISBLANK($C70),"",IF(OR(AND(D70=versteckt!C$1,'Erfassung Schulungstunden'!E70=versteckt!B$2,'Auswertung pro MA'!E65&gt;=16,'Auswertung pro MA'!F65&gt;=3,OR('Erfassung Schulungstunden'!C70=versteckt!G$1,'Erfassung Schulungstunden'!C70=versteckt!G$2,'Erfassung Schulungstunden'!C70=versteckt!G$3,'Erfassung Schulungstunden'!C70=versteckt!G$7,'Erfassung Schulungstunden'!C70=versteckt!G$8)),AND(D70=versteckt!C$1,'Erfassung Schulungstunden'!E70=versteckt!B$2,'Auswertung pro MA'!E65&gt;=8,'Auswertung pro MA'!F65&gt;=2,OR(C70=versteckt!G$4,'Erfassung Schulungstunden'!C70=versteckt!G$5,'Erfassung Schulungstunden'!C70=versteckt!G$6))),1,2))</f>
        <v/>
      </c>
      <c r="CT70" s="66" t="str">
        <f>'Auswertung pro MA'!D65</f>
        <v/>
      </c>
      <c r="CU70" s="150"/>
      <c r="CV70" s="8"/>
      <c r="CW70" s="8"/>
      <c r="CX70" s="8"/>
      <c r="CY70" s="8"/>
      <c r="CZ70" s="8"/>
    </row>
    <row r="71" spans="1:104" x14ac:dyDescent="0.25">
      <c r="A71" s="57"/>
      <c r="B71" s="172"/>
      <c r="C71" s="59"/>
      <c r="D71" s="58"/>
      <c r="E71" s="174"/>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66" t="str">
        <f>IF($CQ$2=2022,IF(ISBLANK($C71),"",IF(OR(AND(D71=versteckt!C$1,'Erfassung Schulungstunden'!E71=versteckt!B$1,'Auswertung pro MA'!E66&gt;=16,'Auswertung pro MA'!F66&gt;=3,OR('Erfassung Schulungstunden'!C71=versteckt!G$1,'Erfassung Schulungstunden'!C71=versteckt!G$2,'Erfassung Schulungstunden'!C71=versteckt!G$3,'Erfassung Schulungstunden'!C71=versteckt!G$7,'Erfassung Schulungstunden'!C71=versteckt!G$8)),AND(D71=versteckt!C$1,'Erfassung Schulungstunden'!E71=versteckt!B$1,'Auswertung pro MA'!E66&gt;=8,'Auswertung pro MA'!F66&gt;=2,OR(C71=versteckt!G$4,'Erfassung Schulungstunden'!C71=versteckt!G$5,'Erfassung Schulungstunden'!C71=versteckt!G$6)),AND(D71=versteckt!C$2,'Auswertung pro MA'!D66&gt;=3)),1,2)),IF(ISBLANK($C71),"",IF(OR(AND(D71=versteckt!C$1,'Erfassung Schulungstunden'!E71=versteckt!B$1,'Auswertung pro MA'!E66&gt;=16,'Auswertung pro MA'!F66&gt;=3,OR('Erfassung Schulungstunden'!C71=versteckt!G$1,'Erfassung Schulungstunden'!C71=versteckt!G$2,'Erfassung Schulungstunden'!C71=versteckt!G$3,'Erfassung Schulungstunden'!C71=versteckt!G$7,'Erfassung Schulungstunden'!C71=versteckt!G$8)),AND(D71=versteckt!C$1,'Erfassung Schulungstunden'!E71=versteckt!B$1,'Auswertung pro MA'!E66&gt;=8,'Auswertung pro MA'!F66&gt;=2,OR(C71=versteckt!G$4,'Erfassung Schulungstunden'!C71=versteckt!G$5,'Erfassung Schulungstunden'!C71=versteckt!G$6)),AND(D71=versteckt!C$2,'Auswertung pro MA'!D66&gt;=6)),1,2)))</f>
        <v/>
      </c>
      <c r="CR71" s="66" t="str">
        <f t="shared" si="4"/>
        <v/>
      </c>
      <c r="CS71" s="67" t="str">
        <f>IF(ISBLANK($C71),"",IF(OR(AND(D71=versteckt!C$1,'Erfassung Schulungstunden'!E71=versteckt!B$2,'Auswertung pro MA'!E66&gt;=16,'Auswertung pro MA'!F66&gt;=3,OR('Erfassung Schulungstunden'!C71=versteckt!G$1,'Erfassung Schulungstunden'!C71=versteckt!G$2,'Erfassung Schulungstunden'!C71=versteckt!G$3,'Erfassung Schulungstunden'!C71=versteckt!G$7,'Erfassung Schulungstunden'!C71=versteckt!G$8)),AND(D71=versteckt!C$1,'Erfassung Schulungstunden'!E71=versteckt!B$2,'Auswertung pro MA'!E66&gt;=8,'Auswertung pro MA'!F66&gt;=2,OR(C71=versteckt!G$4,'Erfassung Schulungstunden'!C71=versteckt!G$5,'Erfassung Schulungstunden'!C71=versteckt!G$6))),1,2))</f>
        <v/>
      </c>
      <c r="CT71" s="66" t="str">
        <f>'Auswertung pro MA'!D66</f>
        <v/>
      </c>
      <c r="CU71" s="150"/>
      <c r="CV71" s="8"/>
      <c r="CW71" s="8"/>
      <c r="CX71" s="8"/>
      <c r="CY71" s="8"/>
      <c r="CZ71" s="8"/>
    </row>
    <row r="72" spans="1:104" x14ac:dyDescent="0.25">
      <c r="A72" s="57"/>
      <c r="B72" s="172"/>
      <c r="C72" s="59"/>
      <c r="D72" s="59"/>
      <c r="E72" s="174"/>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66" t="str">
        <f>IF($CQ$2=2022,IF(ISBLANK($C72),"",IF(OR(AND(D72=versteckt!C$1,'Erfassung Schulungstunden'!E72=versteckt!B$1,'Auswertung pro MA'!E67&gt;=16,'Auswertung pro MA'!F67&gt;=3,OR('Erfassung Schulungstunden'!C72=versteckt!G$1,'Erfassung Schulungstunden'!C72=versteckt!G$2,'Erfassung Schulungstunden'!C72=versteckt!G$3,'Erfassung Schulungstunden'!C72=versteckt!G$7,'Erfassung Schulungstunden'!C72=versteckt!G$8)),AND(D72=versteckt!C$1,'Erfassung Schulungstunden'!E72=versteckt!B$1,'Auswertung pro MA'!E67&gt;=8,'Auswertung pro MA'!F67&gt;=2,OR(C72=versteckt!G$4,'Erfassung Schulungstunden'!C72=versteckt!G$5,'Erfassung Schulungstunden'!C72=versteckt!G$6)),AND(D72=versteckt!C$2,'Auswertung pro MA'!D67&gt;=3)),1,2)),IF(ISBLANK($C72),"",IF(OR(AND(D72=versteckt!C$1,'Erfassung Schulungstunden'!E72=versteckt!B$1,'Auswertung pro MA'!E67&gt;=16,'Auswertung pro MA'!F67&gt;=3,OR('Erfassung Schulungstunden'!C72=versteckt!G$1,'Erfassung Schulungstunden'!C72=versteckt!G$2,'Erfassung Schulungstunden'!C72=versteckt!G$3,'Erfassung Schulungstunden'!C72=versteckt!G$7,'Erfassung Schulungstunden'!C72=versteckt!G$8)),AND(D72=versteckt!C$1,'Erfassung Schulungstunden'!E72=versteckt!B$1,'Auswertung pro MA'!E67&gt;=8,'Auswertung pro MA'!F67&gt;=2,OR(C72=versteckt!G$4,'Erfassung Schulungstunden'!C72=versteckt!G$5,'Erfassung Schulungstunden'!C72=versteckt!G$6)),AND(D72=versteckt!C$2,'Auswertung pro MA'!D67&gt;=6)),1,2)))</f>
        <v/>
      </c>
      <c r="CR72" s="66" t="str">
        <f t="shared" si="4"/>
        <v/>
      </c>
      <c r="CS72" s="67" t="str">
        <f>IF(ISBLANK($C72),"",IF(OR(AND(D72=versteckt!C$1,'Erfassung Schulungstunden'!E72=versteckt!B$2,'Auswertung pro MA'!E67&gt;=16,'Auswertung pro MA'!F67&gt;=3,OR('Erfassung Schulungstunden'!C72=versteckt!G$1,'Erfassung Schulungstunden'!C72=versteckt!G$2,'Erfassung Schulungstunden'!C72=versteckt!G$3,'Erfassung Schulungstunden'!C72=versteckt!G$7,'Erfassung Schulungstunden'!C72=versteckt!G$8)),AND(D72=versteckt!C$1,'Erfassung Schulungstunden'!E72=versteckt!B$2,'Auswertung pro MA'!E67&gt;=8,'Auswertung pro MA'!F67&gt;=2,OR(C72=versteckt!G$4,'Erfassung Schulungstunden'!C72=versteckt!G$5,'Erfassung Schulungstunden'!C72=versteckt!G$6))),1,2))</f>
        <v/>
      </c>
      <c r="CT72" s="66" t="str">
        <f>'Auswertung pro MA'!D67</f>
        <v/>
      </c>
      <c r="CU72" s="150"/>
      <c r="CV72" s="8"/>
      <c r="CW72" s="8"/>
      <c r="CX72" s="8"/>
      <c r="CY72" s="8"/>
      <c r="CZ72" s="8"/>
    </row>
    <row r="73" spans="1:104" x14ac:dyDescent="0.25">
      <c r="A73" s="57"/>
      <c r="B73" s="172"/>
      <c r="C73" s="59"/>
      <c r="D73" s="59"/>
      <c r="E73" s="174"/>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66" t="str">
        <f>IF($CQ$2=2022,IF(ISBLANK($C73),"",IF(OR(AND(D73=versteckt!C$1,'Erfassung Schulungstunden'!E73=versteckt!B$1,'Auswertung pro MA'!E68&gt;=16,'Auswertung pro MA'!F68&gt;=3,OR('Erfassung Schulungstunden'!C73=versteckt!G$1,'Erfassung Schulungstunden'!C73=versteckt!G$2,'Erfassung Schulungstunden'!C73=versteckt!G$3,'Erfassung Schulungstunden'!C73=versteckt!G$7,'Erfassung Schulungstunden'!C73=versteckt!G$8)),AND(D73=versteckt!C$1,'Erfassung Schulungstunden'!E73=versteckt!B$1,'Auswertung pro MA'!E68&gt;=8,'Auswertung pro MA'!F68&gt;=2,OR(C73=versteckt!G$4,'Erfassung Schulungstunden'!C73=versteckt!G$5,'Erfassung Schulungstunden'!C73=versteckt!G$6)),AND(D73=versteckt!C$2,'Auswertung pro MA'!D68&gt;=3)),1,2)),IF(ISBLANK($C73),"",IF(OR(AND(D73=versteckt!C$1,'Erfassung Schulungstunden'!E73=versteckt!B$1,'Auswertung pro MA'!E68&gt;=16,'Auswertung pro MA'!F68&gt;=3,OR('Erfassung Schulungstunden'!C73=versteckt!G$1,'Erfassung Schulungstunden'!C73=versteckt!G$2,'Erfassung Schulungstunden'!C73=versteckt!G$3,'Erfassung Schulungstunden'!C73=versteckt!G$7,'Erfassung Schulungstunden'!C73=versteckt!G$8)),AND(D73=versteckt!C$1,'Erfassung Schulungstunden'!E73=versteckt!B$1,'Auswertung pro MA'!E68&gt;=8,'Auswertung pro MA'!F68&gt;=2,OR(C73=versteckt!G$4,'Erfassung Schulungstunden'!C73=versteckt!G$5,'Erfassung Schulungstunden'!C73=versteckt!G$6)),AND(D73=versteckt!C$2,'Auswertung pro MA'!D68&gt;=6)),1,2)))</f>
        <v/>
      </c>
      <c r="CR73" s="66" t="str">
        <f t="shared" si="4"/>
        <v/>
      </c>
      <c r="CS73" s="67" t="str">
        <f>IF(ISBLANK($C73),"",IF(OR(AND(D73=versteckt!C$1,'Erfassung Schulungstunden'!E73=versteckt!B$2,'Auswertung pro MA'!E68&gt;=16,'Auswertung pro MA'!F68&gt;=3,OR('Erfassung Schulungstunden'!C73=versteckt!G$1,'Erfassung Schulungstunden'!C73=versteckt!G$2,'Erfassung Schulungstunden'!C73=versteckt!G$3,'Erfassung Schulungstunden'!C73=versteckt!G$7,'Erfassung Schulungstunden'!C73=versteckt!G$8)),AND(D73=versteckt!C$1,'Erfassung Schulungstunden'!E73=versteckt!B$2,'Auswertung pro MA'!E68&gt;=8,'Auswertung pro MA'!F68&gt;=2,OR(C73=versteckt!G$4,'Erfassung Schulungstunden'!C73=versteckt!G$5,'Erfassung Schulungstunden'!C73=versteckt!G$6))),1,2))</f>
        <v/>
      </c>
      <c r="CT73" s="66" t="str">
        <f>'Auswertung pro MA'!D68</f>
        <v/>
      </c>
      <c r="CU73" s="150"/>
      <c r="CV73" s="8"/>
      <c r="CW73" s="8"/>
      <c r="CX73" s="8"/>
      <c r="CY73" s="8"/>
      <c r="CZ73" s="8"/>
    </row>
    <row r="74" spans="1:104" x14ac:dyDescent="0.25">
      <c r="A74" s="57"/>
      <c r="B74" s="172"/>
      <c r="C74" s="59"/>
      <c r="D74" s="58"/>
      <c r="E74" s="174"/>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66" t="str">
        <f>IF($CQ$2=2022,IF(ISBLANK($C74),"",IF(OR(AND(D74=versteckt!C$1,'Erfassung Schulungstunden'!E74=versteckt!B$1,'Auswertung pro MA'!E69&gt;=16,'Auswertung pro MA'!F69&gt;=3,OR('Erfassung Schulungstunden'!C74=versteckt!G$1,'Erfassung Schulungstunden'!C74=versteckt!G$2,'Erfassung Schulungstunden'!C74=versteckt!G$3,'Erfassung Schulungstunden'!C74=versteckt!G$7,'Erfassung Schulungstunden'!C74=versteckt!G$8)),AND(D74=versteckt!C$1,'Erfassung Schulungstunden'!E74=versteckt!B$1,'Auswertung pro MA'!E69&gt;=8,'Auswertung pro MA'!F69&gt;=2,OR(C74=versteckt!G$4,'Erfassung Schulungstunden'!C74=versteckt!G$5,'Erfassung Schulungstunden'!C74=versteckt!G$6)),AND(D74=versteckt!C$2,'Auswertung pro MA'!D69&gt;=3)),1,2)),IF(ISBLANK($C74),"",IF(OR(AND(D74=versteckt!C$1,'Erfassung Schulungstunden'!E74=versteckt!B$1,'Auswertung pro MA'!E69&gt;=16,'Auswertung pro MA'!F69&gt;=3,OR('Erfassung Schulungstunden'!C74=versteckt!G$1,'Erfassung Schulungstunden'!C74=versteckt!G$2,'Erfassung Schulungstunden'!C74=versteckt!G$3,'Erfassung Schulungstunden'!C74=versteckt!G$7,'Erfassung Schulungstunden'!C74=versteckt!G$8)),AND(D74=versteckt!C$1,'Erfassung Schulungstunden'!E74=versteckt!B$1,'Auswertung pro MA'!E69&gt;=8,'Auswertung pro MA'!F69&gt;=2,OR(C74=versteckt!G$4,'Erfassung Schulungstunden'!C74=versteckt!G$5,'Erfassung Schulungstunden'!C74=versteckt!G$6)),AND(D74=versteckt!C$2,'Auswertung pro MA'!D69&gt;=6)),1,2)))</f>
        <v/>
      </c>
      <c r="CR74" s="66" t="str">
        <f t="shared" si="4"/>
        <v/>
      </c>
      <c r="CS74" s="67" t="str">
        <f>IF(ISBLANK($C74),"",IF(OR(AND(D74=versteckt!C$1,'Erfassung Schulungstunden'!E74=versteckt!B$2,'Auswertung pro MA'!E69&gt;=16,'Auswertung pro MA'!F69&gt;=3,OR('Erfassung Schulungstunden'!C74=versteckt!G$1,'Erfassung Schulungstunden'!C74=versteckt!G$2,'Erfassung Schulungstunden'!C74=versteckt!G$3,'Erfassung Schulungstunden'!C74=versteckt!G$7,'Erfassung Schulungstunden'!C74=versteckt!G$8)),AND(D74=versteckt!C$1,'Erfassung Schulungstunden'!E74=versteckt!B$2,'Auswertung pro MA'!E69&gt;=8,'Auswertung pro MA'!F69&gt;=2,OR(C74=versteckt!G$4,'Erfassung Schulungstunden'!C74=versteckt!G$5,'Erfassung Schulungstunden'!C74=versteckt!G$6))),1,2))</f>
        <v/>
      </c>
      <c r="CT74" s="66" t="str">
        <f>'Auswertung pro MA'!D69</f>
        <v/>
      </c>
      <c r="CU74" s="150"/>
      <c r="CV74" s="8"/>
      <c r="CW74" s="8"/>
      <c r="CX74" s="8"/>
      <c r="CY74" s="8"/>
      <c r="CZ74" s="8"/>
    </row>
    <row r="75" spans="1:104" x14ac:dyDescent="0.25">
      <c r="A75" s="57"/>
      <c r="B75" s="172"/>
      <c r="C75" s="59"/>
      <c r="D75" s="58"/>
      <c r="E75" s="174"/>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66" t="str">
        <f>IF($CQ$2=2022,IF(ISBLANK($C75),"",IF(OR(AND(D75=versteckt!C$1,'Erfassung Schulungstunden'!E75=versteckt!B$1,'Auswertung pro MA'!E70&gt;=16,'Auswertung pro MA'!F70&gt;=3,OR('Erfassung Schulungstunden'!C75=versteckt!G$1,'Erfassung Schulungstunden'!C75=versteckt!G$2,'Erfassung Schulungstunden'!C75=versteckt!G$3,'Erfassung Schulungstunden'!C75=versteckt!G$7,'Erfassung Schulungstunden'!C75=versteckt!G$8)),AND(D75=versteckt!C$1,'Erfassung Schulungstunden'!E75=versteckt!B$1,'Auswertung pro MA'!E70&gt;=8,'Auswertung pro MA'!F70&gt;=2,OR(C75=versteckt!G$4,'Erfassung Schulungstunden'!C75=versteckt!G$5,'Erfassung Schulungstunden'!C75=versteckt!G$6)),AND(D75=versteckt!C$2,'Auswertung pro MA'!D70&gt;=3)),1,2)),IF(ISBLANK($C75),"",IF(OR(AND(D75=versteckt!C$1,'Erfassung Schulungstunden'!E75=versteckt!B$1,'Auswertung pro MA'!E70&gt;=16,'Auswertung pro MA'!F70&gt;=3,OR('Erfassung Schulungstunden'!C75=versteckt!G$1,'Erfassung Schulungstunden'!C75=versteckt!G$2,'Erfassung Schulungstunden'!C75=versteckt!G$3,'Erfassung Schulungstunden'!C75=versteckt!G$7,'Erfassung Schulungstunden'!C75=versteckt!G$8)),AND(D75=versteckt!C$1,'Erfassung Schulungstunden'!E75=versteckt!B$1,'Auswertung pro MA'!E70&gt;=8,'Auswertung pro MA'!F70&gt;=2,OR(C75=versteckt!G$4,'Erfassung Schulungstunden'!C75=versteckt!G$5,'Erfassung Schulungstunden'!C75=versteckt!G$6)),AND(D75=versteckt!C$2,'Auswertung pro MA'!D70&gt;=6)),1,2)))</f>
        <v/>
      </c>
      <c r="CR75" s="66" t="str">
        <f t="shared" si="4"/>
        <v/>
      </c>
      <c r="CS75" s="67" t="str">
        <f>IF(ISBLANK($C75),"",IF(OR(AND(D75=versteckt!C$1,'Erfassung Schulungstunden'!E75=versteckt!B$2,'Auswertung pro MA'!E70&gt;=16,'Auswertung pro MA'!F70&gt;=3,OR('Erfassung Schulungstunden'!C75=versteckt!G$1,'Erfassung Schulungstunden'!C75=versteckt!G$2,'Erfassung Schulungstunden'!C75=versteckt!G$3,'Erfassung Schulungstunden'!C75=versteckt!G$7,'Erfassung Schulungstunden'!C75=versteckt!G$8)),AND(D75=versteckt!C$1,'Erfassung Schulungstunden'!E75=versteckt!B$2,'Auswertung pro MA'!E70&gt;=8,'Auswertung pro MA'!F70&gt;=2,OR(C75=versteckt!G$4,'Erfassung Schulungstunden'!C75=versteckt!G$5,'Erfassung Schulungstunden'!C75=versteckt!G$6))),1,2))</f>
        <v/>
      </c>
      <c r="CT75" s="66" t="str">
        <f>'Auswertung pro MA'!D70</f>
        <v/>
      </c>
      <c r="CU75" s="150"/>
      <c r="CV75" s="8"/>
      <c r="CW75" s="8"/>
      <c r="CX75" s="8"/>
      <c r="CY75" s="8"/>
      <c r="CZ75" s="8"/>
    </row>
    <row r="76" spans="1:104" x14ac:dyDescent="0.25">
      <c r="A76" s="57"/>
      <c r="B76" s="172"/>
      <c r="C76" s="59"/>
      <c r="D76" s="58"/>
      <c r="E76" s="174"/>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66" t="str">
        <f>IF($CQ$2=2022,IF(ISBLANK($C76),"",IF(OR(AND(D76=versteckt!C$1,'Erfassung Schulungstunden'!E76=versteckt!B$1,'Auswertung pro MA'!E71&gt;=16,'Auswertung pro MA'!F71&gt;=3,OR('Erfassung Schulungstunden'!C76=versteckt!G$1,'Erfassung Schulungstunden'!C76=versteckt!G$2,'Erfassung Schulungstunden'!C76=versteckt!G$3,'Erfassung Schulungstunden'!C76=versteckt!G$7,'Erfassung Schulungstunden'!C76=versteckt!G$8)),AND(D76=versteckt!C$1,'Erfassung Schulungstunden'!E76=versteckt!B$1,'Auswertung pro MA'!E71&gt;=8,'Auswertung pro MA'!F71&gt;=2,OR(C76=versteckt!G$4,'Erfassung Schulungstunden'!C76=versteckt!G$5,'Erfassung Schulungstunden'!C76=versteckt!G$6)),AND(D76=versteckt!C$2,'Auswertung pro MA'!D71&gt;=3)),1,2)),IF(ISBLANK($C76),"",IF(OR(AND(D76=versteckt!C$1,'Erfassung Schulungstunden'!E76=versteckt!B$1,'Auswertung pro MA'!E71&gt;=16,'Auswertung pro MA'!F71&gt;=3,OR('Erfassung Schulungstunden'!C76=versteckt!G$1,'Erfassung Schulungstunden'!C76=versteckt!G$2,'Erfassung Schulungstunden'!C76=versteckt!G$3,'Erfassung Schulungstunden'!C76=versteckt!G$7,'Erfassung Schulungstunden'!C76=versteckt!G$8)),AND(D76=versteckt!C$1,'Erfassung Schulungstunden'!E76=versteckt!B$1,'Auswertung pro MA'!E71&gt;=8,'Auswertung pro MA'!F71&gt;=2,OR(C76=versteckt!G$4,'Erfassung Schulungstunden'!C76=versteckt!G$5,'Erfassung Schulungstunden'!C76=versteckt!G$6)),AND(D76=versteckt!C$2,'Auswertung pro MA'!D71&gt;=6)),1,2)))</f>
        <v/>
      </c>
      <c r="CR76" s="66" t="str">
        <f t="shared" si="4"/>
        <v/>
      </c>
      <c r="CS76" s="67" t="str">
        <f>IF(ISBLANK($C76),"",IF(OR(AND(D76=versteckt!C$1,'Erfassung Schulungstunden'!E76=versteckt!B$2,'Auswertung pro MA'!E71&gt;=16,'Auswertung pro MA'!F71&gt;=3,OR('Erfassung Schulungstunden'!C76=versteckt!G$1,'Erfassung Schulungstunden'!C76=versteckt!G$2,'Erfassung Schulungstunden'!C76=versteckt!G$3,'Erfassung Schulungstunden'!C76=versteckt!G$7,'Erfassung Schulungstunden'!C76=versteckt!G$8)),AND(D76=versteckt!C$1,'Erfassung Schulungstunden'!E76=versteckt!B$2,'Auswertung pro MA'!E71&gt;=8,'Auswertung pro MA'!F71&gt;=2,OR(C76=versteckt!G$4,'Erfassung Schulungstunden'!C76=versteckt!G$5,'Erfassung Schulungstunden'!C76=versteckt!G$6))),1,2))</f>
        <v/>
      </c>
      <c r="CT76" s="66" t="str">
        <f>'Auswertung pro MA'!D71</f>
        <v/>
      </c>
      <c r="CU76" s="150"/>
      <c r="CV76" s="8"/>
      <c r="CW76" s="8"/>
      <c r="CX76" s="8"/>
      <c r="CY76" s="8"/>
      <c r="CZ76" s="8"/>
    </row>
    <row r="77" spans="1:104" x14ac:dyDescent="0.25">
      <c r="A77" s="57"/>
      <c r="B77" s="172"/>
      <c r="C77" s="59"/>
      <c r="D77" s="59"/>
      <c r="E77" s="174"/>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66" t="str">
        <f>IF($CQ$2=2022,IF(ISBLANK($C77),"",IF(OR(AND(D77=versteckt!C$1,'Erfassung Schulungstunden'!E77=versteckt!B$1,'Auswertung pro MA'!E72&gt;=16,'Auswertung pro MA'!F72&gt;=3,OR('Erfassung Schulungstunden'!C77=versteckt!G$1,'Erfassung Schulungstunden'!C77=versteckt!G$2,'Erfassung Schulungstunden'!C77=versteckt!G$3,'Erfassung Schulungstunden'!C77=versteckt!G$7,'Erfassung Schulungstunden'!C77=versteckt!G$8)),AND(D77=versteckt!C$1,'Erfassung Schulungstunden'!E77=versteckt!B$1,'Auswertung pro MA'!E72&gt;=8,'Auswertung pro MA'!F72&gt;=2,OR(C77=versteckt!G$4,'Erfassung Schulungstunden'!C77=versteckt!G$5,'Erfassung Schulungstunden'!C77=versteckt!G$6)),AND(D77=versteckt!C$2,'Auswertung pro MA'!D72&gt;=3)),1,2)),IF(ISBLANK($C77),"",IF(OR(AND(D77=versteckt!C$1,'Erfassung Schulungstunden'!E77=versteckt!B$1,'Auswertung pro MA'!E72&gt;=16,'Auswertung pro MA'!F72&gt;=3,OR('Erfassung Schulungstunden'!C77=versteckt!G$1,'Erfassung Schulungstunden'!C77=versteckt!G$2,'Erfassung Schulungstunden'!C77=versteckt!G$3,'Erfassung Schulungstunden'!C77=versteckt!G$7,'Erfassung Schulungstunden'!C77=versteckt!G$8)),AND(D77=versteckt!C$1,'Erfassung Schulungstunden'!E77=versteckt!B$1,'Auswertung pro MA'!E72&gt;=8,'Auswertung pro MA'!F72&gt;=2,OR(C77=versteckt!G$4,'Erfassung Schulungstunden'!C77=versteckt!G$5,'Erfassung Schulungstunden'!C77=versteckt!G$6)),AND(D77=versteckt!C$2,'Auswertung pro MA'!D72&gt;=6)),1,2)))</f>
        <v/>
      </c>
      <c r="CR77" s="66" t="str">
        <f t="shared" ref="CR77:CR140" si="5">IF(ISBLANK($C77),"",IF(AND(CQ77=2,CS77=2),1,2))</f>
        <v/>
      </c>
      <c r="CS77" s="67" t="str">
        <f>IF(ISBLANK($C77),"",IF(OR(AND(D77=versteckt!C$1,'Erfassung Schulungstunden'!E77=versteckt!B$2,'Auswertung pro MA'!E72&gt;=16,'Auswertung pro MA'!F72&gt;=3,OR('Erfassung Schulungstunden'!C77=versteckt!G$1,'Erfassung Schulungstunden'!C77=versteckt!G$2,'Erfassung Schulungstunden'!C77=versteckt!G$3,'Erfassung Schulungstunden'!C77=versteckt!G$7,'Erfassung Schulungstunden'!C77=versteckt!G$8)),AND(D77=versteckt!C$1,'Erfassung Schulungstunden'!E77=versteckt!B$2,'Auswertung pro MA'!E72&gt;=8,'Auswertung pro MA'!F72&gt;=2,OR(C77=versteckt!G$4,'Erfassung Schulungstunden'!C77=versteckt!G$5,'Erfassung Schulungstunden'!C77=versteckt!G$6))),1,2))</f>
        <v/>
      </c>
      <c r="CT77" s="66" t="str">
        <f>'Auswertung pro MA'!D72</f>
        <v/>
      </c>
      <c r="CU77" s="150"/>
      <c r="CV77" s="8"/>
      <c r="CW77" s="8"/>
      <c r="CX77" s="8"/>
      <c r="CY77" s="8"/>
      <c r="CZ77" s="8"/>
    </row>
    <row r="78" spans="1:104" x14ac:dyDescent="0.25">
      <c r="A78" s="57"/>
      <c r="B78" s="172"/>
      <c r="C78" s="59"/>
      <c r="D78" s="59"/>
      <c r="E78" s="174"/>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66" t="str">
        <f>IF($CQ$2=2022,IF(ISBLANK($C78),"",IF(OR(AND(D78=versteckt!C$1,'Erfassung Schulungstunden'!E78=versteckt!B$1,'Auswertung pro MA'!E73&gt;=16,'Auswertung pro MA'!F73&gt;=3,OR('Erfassung Schulungstunden'!C78=versteckt!G$1,'Erfassung Schulungstunden'!C78=versteckt!G$2,'Erfassung Schulungstunden'!C78=versteckt!G$3,'Erfassung Schulungstunden'!C78=versteckt!G$7,'Erfassung Schulungstunden'!C78=versteckt!G$8)),AND(D78=versteckt!C$1,'Erfassung Schulungstunden'!E78=versteckt!B$1,'Auswertung pro MA'!E73&gt;=8,'Auswertung pro MA'!F73&gt;=2,OR(C78=versteckt!G$4,'Erfassung Schulungstunden'!C78=versteckt!G$5,'Erfassung Schulungstunden'!C78=versteckt!G$6)),AND(D78=versteckt!C$2,'Auswertung pro MA'!D73&gt;=3)),1,2)),IF(ISBLANK($C78),"",IF(OR(AND(D78=versteckt!C$1,'Erfassung Schulungstunden'!E78=versteckt!B$1,'Auswertung pro MA'!E73&gt;=16,'Auswertung pro MA'!F73&gt;=3,OR('Erfassung Schulungstunden'!C78=versteckt!G$1,'Erfassung Schulungstunden'!C78=versteckt!G$2,'Erfassung Schulungstunden'!C78=versteckt!G$3,'Erfassung Schulungstunden'!C78=versteckt!G$7,'Erfassung Schulungstunden'!C78=versteckt!G$8)),AND(D78=versteckt!C$1,'Erfassung Schulungstunden'!E78=versteckt!B$1,'Auswertung pro MA'!E73&gt;=8,'Auswertung pro MA'!F73&gt;=2,OR(C78=versteckt!G$4,'Erfassung Schulungstunden'!C78=versteckt!G$5,'Erfassung Schulungstunden'!C78=versteckt!G$6)),AND(D78=versteckt!C$2,'Auswertung pro MA'!D73&gt;=6)),1,2)))</f>
        <v/>
      </c>
      <c r="CR78" s="66" t="str">
        <f t="shared" si="5"/>
        <v/>
      </c>
      <c r="CS78" s="67" t="str">
        <f>IF(ISBLANK($C78),"",IF(OR(AND(D78=versteckt!C$1,'Erfassung Schulungstunden'!E78=versteckt!B$2,'Auswertung pro MA'!E73&gt;=16,'Auswertung pro MA'!F73&gt;=3,OR('Erfassung Schulungstunden'!C78=versteckt!G$1,'Erfassung Schulungstunden'!C78=versteckt!G$2,'Erfassung Schulungstunden'!C78=versteckt!G$3,'Erfassung Schulungstunden'!C78=versteckt!G$7,'Erfassung Schulungstunden'!C78=versteckt!G$8)),AND(D78=versteckt!C$1,'Erfassung Schulungstunden'!E78=versteckt!B$2,'Auswertung pro MA'!E73&gt;=8,'Auswertung pro MA'!F73&gt;=2,OR(C78=versteckt!G$4,'Erfassung Schulungstunden'!C78=versteckt!G$5,'Erfassung Schulungstunden'!C78=versteckt!G$6))),1,2))</f>
        <v/>
      </c>
      <c r="CT78" s="66" t="str">
        <f>'Auswertung pro MA'!D73</f>
        <v/>
      </c>
      <c r="CU78" s="150"/>
      <c r="CV78" s="8"/>
      <c r="CW78" s="8"/>
      <c r="CX78" s="8"/>
      <c r="CY78" s="8"/>
      <c r="CZ78" s="8"/>
    </row>
    <row r="79" spans="1:104" x14ac:dyDescent="0.25">
      <c r="A79" s="57"/>
      <c r="B79" s="172"/>
      <c r="C79" s="59"/>
      <c r="D79" s="58"/>
      <c r="E79" s="174"/>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66" t="str">
        <f>IF($CQ$2=2022,IF(ISBLANK($C79),"",IF(OR(AND(D79=versteckt!C$1,'Erfassung Schulungstunden'!E79=versteckt!B$1,'Auswertung pro MA'!E74&gt;=16,'Auswertung pro MA'!F74&gt;=3,OR('Erfassung Schulungstunden'!C79=versteckt!G$1,'Erfassung Schulungstunden'!C79=versteckt!G$2,'Erfassung Schulungstunden'!C79=versteckt!G$3,'Erfassung Schulungstunden'!C79=versteckt!G$7,'Erfassung Schulungstunden'!C79=versteckt!G$8)),AND(D79=versteckt!C$1,'Erfassung Schulungstunden'!E79=versteckt!B$1,'Auswertung pro MA'!E74&gt;=8,'Auswertung pro MA'!F74&gt;=2,OR(C79=versteckt!G$4,'Erfassung Schulungstunden'!C79=versteckt!G$5,'Erfassung Schulungstunden'!C79=versteckt!G$6)),AND(D79=versteckt!C$2,'Auswertung pro MA'!D74&gt;=3)),1,2)),IF(ISBLANK($C79),"",IF(OR(AND(D79=versteckt!C$1,'Erfassung Schulungstunden'!E79=versteckt!B$1,'Auswertung pro MA'!E74&gt;=16,'Auswertung pro MA'!F74&gt;=3,OR('Erfassung Schulungstunden'!C79=versteckt!G$1,'Erfassung Schulungstunden'!C79=versteckt!G$2,'Erfassung Schulungstunden'!C79=versteckt!G$3,'Erfassung Schulungstunden'!C79=versteckt!G$7,'Erfassung Schulungstunden'!C79=versteckt!G$8)),AND(D79=versteckt!C$1,'Erfassung Schulungstunden'!E79=versteckt!B$1,'Auswertung pro MA'!E74&gt;=8,'Auswertung pro MA'!F74&gt;=2,OR(C79=versteckt!G$4,'Erfassung Schulungstunden'!C79=versteckt!G$5,'Erfassung Schulungstunden'!C79=versteckt!G$6)),AND(D79=versteckt!C$2,'Auswertung pro MA'!D74&gt;=6)),1,2)))</f>
        <v/>
      </c>
      <c r="CR79" s="66" t="str">
        <f t="shared" si="5"/>
        <v/>
      </c>
      <c r="CS79" s="67" t="str">
        <f>IF(ISBLANK($C79),"",IF(OR(AND(D79=versteckt!C$1,'Erfassung Schulungstunden'!E79=versteckt!B$2,'Auswertung pro MA'!E74&gt;=16,'Auswertung pro MA'!F74&gt;=3,OR('Erfassung Schulungstunden'!C79=versteckt!G$1,'Erfassung Schulungstunden'!C79=versteckt!G$2,'Erfassung Schulungstunden'!C79=versteckt!G$3,'Erfassung Schulungstunden'!C79=versteckt!G$7,'Erfassung Schulungstunden'!C79=versteckt!G$8)),AND(D79=versteckt!C$1,'Erfassung Schulungstunden'!E79=versteckt!B$2,'Auswertung pro MA'!E74&gt;=8,'Auswertung pro MA'!F74&gt;=2,OR(C79=versteckt!G$4,'Erfassung Schulungstunden'!C79=versteckt!G$5,'Erfassung Schulungstunden'!C79=versteckt!G$6))),1,2))</f>
        <v/>
      </c>
      <c r="CT79" s="66" t="str">
        <f>'Auswertung pro MA'!D74</f>
        <v/>
      </c>
      <c r="CU79" s="150"/>
      <c r="CV79" s="8"/>
      <c r="CW79" s="8"/>
      <c r="CX79" s="8"/>
      <c r="CY79" s="8"/>
      <c r="CZ79" s="8"/>
    </row>
    <row r="80" spans="1:104" x14ac:dyDescent="0.25">
      <c r="A80" s="57"/>
      <c r="B80" s="172"/>
      <c r="C80" s="59"/>
      <c r="D80" s="58"/>
      <c r="E80" s="174"/>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66" t="str">
        <f>IF($CQ$2=2022,IF(ISBLANK($C80),"",IF(OR(AND(D80=versteckt!C$1,'Erfassung Schulungstunden'!E80=versteckt!B$1,'Auswertung pro MA'!E75&gt;=16,'Auswertung pro MA'!F75&gt;=3,OR('Erfassung Schulungstunden'!C80=versteckt!G$1,'Erfassung Schulungstunden'!C80=versteckt!G$2,'Erfassung Schulungstunden'!C80=versteckt!G$3,'Erfassung Schulungstunden'!C80=versteckt!G$7,'Erfassung Schulungstunden'!C80=versteckt!G$8)),AND(D80=versteckt!C$1,'Erfassung Schulungstunden'!E80=versteckt!B$1,'Auswertung pro MA'!E75&gt;=8,'Auswertung pro MA'!F75&gt;=2,OR(C80=versteckt!G$4,'Erfassung Schulungstunden'!C80=versteckt!G$5,'Erfassung Schulungstunden'!C80=versteckt!G$6)),AND(D80=versteckt!C$2,'Auswertung pro MA'!D75&gt;=3)),1,2)),IF(ISBLANK($C80),"",IF(OR(AND(D80=versteckt!C$1,'Erfassung Schulungstunden'!E80=versteckt!B$1,'Auswertung pro MA'!E75&gt;=16,'Auswertung pro MA'!F75&gt;=3,OR('Erfassung Schulungstunden'!C80=versteckt!G$1,'Erfassung Schulungstunden'!C80=versteckt!G$2,'Erfassung Schulungstunden'!C80=versteckt!G$3,'Erfassung Schulungstunden'!C80=versteckt!G$7,'Erfassung Schulungstunden'!C80=versteckt!G$8)),AND(D80=versteckt!C$1,'Erfassung Schulungstunden'!E80=versteckt!B$1,'Auswertung pro MA'!E75&gt;=8,'Auswertung pro MA'!F75&gt;=2,OR(C80=versteckt!G$4,'Erfassung Schulungstunden'!C80=versteckt!G$5,'Erfassung Schulungstunden'!C80=versteckt!G$6)),AND(D80=versteckt!C$2,'Auswertung pro MA'!D75&gt;=6)),1,2)))</f>
        <v/>
      </c>
      <c r="CR80" s="66" t="str">
        <f t="shared" si="5"/>
        <v/>
      </c>
      <c r="CS80" s="67" t="str">
        <f>IF(ISBLANK($C80),"",IF(OR(AND(D80=versteckt!C$1,'Erfassung Schulungstunden'!E80=versteckt!B$2,'Auswertung pro MA'!E75&gt;=16,'Auswertung pro MA'!F75&gt;=3,OR('Erfassung Schulungstunden'!C80=versteckt!G$1,'Erfassung Schulungstunden'!C80=versteckt!G$2,'Erfassung Schulungstunden'!C80=versteckt!G$3,'Erfassung Schulungstunden'!C80=versteckt!G$7,'Erfassung Schulungstunden'!C80=versteckt!G$8)),AND(D80=versteckt!C$1,'Erfassung Schulungstunden'!E80=versteckt!B$2,'Auswertung pro MA'!E75&gt;=8,'Auswertung pro MA'!F75&gt;=2,OR(C80=versteckt!G$4,'Erfassung Schulungstunden'!C80=versteckt!G$5,'Erfassung Schulungstunden'!C80=versteckt!G$6))),1,2))</f>
        <v/>
      </c>
      <c r="CT80" s="66" t="str">
        <f>'Auswertung pro MA'!D75</f>
        <v/>
      </c>
      <c r="CU80" s="150"/>
      <c r="CV80" s="8"/>
      <c r="CW80" s="8"/>
      <c r="CX80" s="8"/>
      <c r="CY80" s="8"/>
      <c r="CZ80" s="8"/>
    </row>
    <row r="81" spans="1:104" x14ac:dyDescent="0.25">
      <c r="A81" s="57"/>
      <c r="B81" s="172"/>
      <c r="C81" s="59"/>
      <c r="D81" s="58"/>
      <c r="E81" s="174"/>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66" t="str">
        <f>IF($CQ$2=2022,IF(ISBLANK($C81),"",IF(OR(AND(D81=versteckt!C$1,'Erfassung Schulungstunden'!E81=versteckt!B$1,'Auswertung pro MA'!E76&gt;=16,'Auswertung pro MA'!F76&gt;=3,OR('Erfassung Schulungstunden'!C81=versteckt!G$1,'Erfassung Schulungstunden'!C81=versteckt!G$2,'Erfassung Schulungstunden'!C81=versteckt!G$3,'Erfassung Schulungstunden'!C81=versteckt!G$7,'Erfassung Schulungstunden'!C81=versteckt!G$8)),AND(D81=versteckt!C$1,'Erfassung Schulungstunden'!E81=versteckt!B$1,'Auswertung pro MA'!E76&gt;=8,'Auswertung pro MA'!F76&gt;=2,OR(C81=versteckt!G$4,'Erfassung Schulungstunden'!C81=versteckt!G$5,'Erfassung Schulungstunden'!C81=versteckt!G$6)),AND(D81=versteckt!C$2,'Auswertung pro MA'!D76&gt;=3)),1,2)),IF(ISBLANK($C81),"",IF(OR(AND(D81=versteckt!C$1,'Erfassung Schulungstunden'!E81=versteckt!B$1,'Auswertung pro MA'!E76&gt;=16,'Auswertung pro MA'!F76&gt;=3,OR('Erfassung Schulungstunden'!C81=versteckt!G$1,'Erfassung Schulungstunden'!C81=versteckt!G$2,'Erfassung Schulungstunden'!C81=versteckt!G$3,'Erfassung Schulungstunden'!C81=versteckt!G$7,'Erfassung Schulungstunden'!C81=versteckt!G$8)),AND(D81=versteckt!C$1,'Erfassung Schulungstunden'!E81=versteckt!B$1,'Auswertung pro MA'!E76&gt;=8,'Auswertung pro MA'!F76&gt;=2,OR(C81=versteckt!G$4,'Erfassung Schulungstunden'!C81=versteckt!G$5,'Erfassung Schulungstunden'!C81=versteckt!G$6)),AND(D81=versteckt!C$2,'Auswertung pro MA'!D76&gt;=6)),1,2)))</f>
        <v/>
      </c>
      <c r="CR81" s="66" t="str">
        <f t="shared" si="5"/>
        <v/>
      </c>
      <c r="CS81" s="67" t="str">
        <f>IF(ISBLANK($C81),"",IF(OR(AND(D81=versteckt!C$1,'Erfassung Schulungstunden'!E81=versteckt!B$2,'Auswertung pro MA'!E76&gt;=16,'Auswertung pro MA'!F76&gt;=3,OR('Erfassung Schulungstunden'!C81=versteckt!G$1,'Erfassung Schulungstunden'!C81=versteckt!G$2,'Erfassung Schulungstunden'!C81=versteckt!G$3,'Erfassung Schulungstunden'!C81=versteckt!G$7,'Erfassung Schulungstunden'!C81=versteckt!G$8)),AND(D81=versteckt!C$1,'Erfassung Schulungstunden'!E81=versteckt!B$2,'Auswertung pro MA'!E76&gt;=8,'Auswertung pro MA'!F76&gt;=2,OR(C81=versteckt!G$4,'Erfassung Schulungstunden'!C81=versteckt!G$5,'Erfassung Schulungstunden'!C81=versteckt!G$6))),1,2))</f>
        <v/>
      </c>
      <c r="CT81" s="66" t="str">
        <f>'Auswertung pro MA'!D76</f>
        <v/>
      </c>
      <c r="CU81" s="150"/>
      <c r="CV81" s="8"/>
      <c r="CW81" s="8"/>
      <c r="CX81" s="8"/>
      <c r="CY81" s="8"/>
      <c r="CZ81" s="8"/>
    </row>
    <row r="82" spans="1:104" x14ac:dyDescent="0.25">
      <c r="A82" s="57"/>
      <c r="B82" s="172"/>
      <c r="C82" s="59"/>
      <c r="D82" s="59"/>
      <c r="E82" s="174"/>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66" t="str">
        <f>IF($CQ$2=2022,IF(ISBLANK($C82),"",IF(OR(AND(D82=versteckt!C$1,'Erfassung Schulungstunden'!E82=versteckt!B$1,'Auswertung pro MA'!E77&gt;=16,'Auswertung pro MA'!F77&gt;=3,OR('Erfassung Schulungstunden'!C82=versteckt!G$1,'Erfassung Schulungstunden'!C82=versteckt!G$2,'Erfassung Schulungstunden'!C82=versteckt!G$3,'Erfassung Schulungstunden'!C82=versteckt!G$7,'Erfassung Schulungstunden'!C82=versteckt!G$8)),AND(D82=versteckt!C$1,'Erfassung Schulungstunden'!E82=versteckt!B$1,'Auswertung pro MA'!E77&gt;=8,'Auswertung pro MA'!F77&gt;=2,OR(C82=versteckt!G$4,'Erfassung Schulungstunden'!C82=versteckt!G$5,'Erfassung Schulungstunden'!C82=versteckt!G$6)),AND(D82=versteckt!C$2,'Auswertung pro MA'!D77&gt;=3)),1,2)),IF(ISBLANK($C82),"",IF(OR(AND(D82=versteckt!C$1,'Erfassung Schulungstunden'!E82=versteckt!B$1,'Auswertung pro MA'!E77&gt;=16,'Auswertung pro MA'!F77&gt;=3,OR('Erfassung Schulungstunden'!C82=versteckt!G$1,'Erfassung Schulungstunden'!C82=versteckt!G$2,'Erfassung Schulungstunden'!C82=versteckt!G$3,'Erfassung Schulungstunden'!C82=versteckt!G$7,'Erfassung Schulungstunden'!C82=versteckt!G$8)),AND(D82=versteckt!C$1,'Erfassung Schulungstunden'!E82=versteckt!B$1,'Auswertung pro MA'!E77&gt;=8,'Auswertung pro MA'!F77&gt;=2,OR(C82=versteckt!G$4,'Erfassung Schulungstunden'!C82=versteckt!G$5,'Erfassung Schulungstunden'!C82=versteckt!G$6)),AND(D82=versteckt!C$2,'Auswertung pro MA'!D77&gt;=6)),1,2)))</f>
        <v/>
      </c>
      <c r="CR82" s="66" t="str">
        <f t="shared" si="5"/>
        <v/>
      </c>
      <c r="CS82" s="67" t="str">
        <f>IF(ISBLANK($C82),"",IF(OR(AND(D82=versteckt!C$1,'Erfassung Schulungstunden'!E82=versteckt!B$2,'Auswertung pro MA'!E77&gt;=16,'Auswertung pro MA'!F77&gt;=3,OR('Erfassung Schulungstunden'!C82=versteckt!G$1,'Erfassung Schulungstunden'!C82=versteckt!G$2,'Erfassung Schulungstunden'!C82=versteckt!G$3,'Erfassung Schulungstunden'!C82=versteckt!G$7,'Erfassung Schulungstunden'!C82=versteckt!G$8)),AND(D82=versteckt!C$1,'Erfassung Schulungstunden'!E82=versteckt!B$2,'Auswertung pro MA'!E77&gt;=8,'Auswertung pro MA'!F77&gt;=2,OR(C82=versteckt!G$4,'Erfassung Schulungstunden'!C82=versteckt!G$5,'Erfassung Schulungstunden'!C82=versteckt!G$6))),1,2))</f>
        <v/>
      </c>
      <c r="CT82" s="66" t="str">
        <f>'Auswertung pro MA'!D77</f>
        <v/>
      </c>
      <c r="CU82" s="150"/>
      <c r="CV82" s="8"/>
      <c r="CW82" s="8"/>
      <c r="CX82" s="8"/>
      <c r="CY82" s="8"/>
      <c r="CZ82" s="8"/>
    </row>
    <row r="83" spans="1:104" x14ac:dyDescent="0.25">
      <c r="A83" s="57"/>
      <c r="B83" s="172"/>
      <c r="C83" s="59"/>
      <c r="D83" s="59"/>
      <c r="E83" s="174"/>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66" t="str">
        <f>IF($CQ$2=2022,IF(ISBLANK($C83),"",IF(OR(AND(D83=versteckt!C$1,'Erfassung Schulungstunden'!E83=versteckt!B$1,'Auswertung pro MA'!E78&gt;=16,'Auswertung pro MA'!F78&gt;=3,OR('Erfassung Schulungstunden'!C83=versteckt!G$1,'Erfassung Schulungstunden'!C83=versteckt!G$2,'Erfassung Schulungstunden'!C83=versteckt!G$3,'Erfassung Schulungstunden'!C83=versteckt!G$7,'Erfassung Schulungstunden'!C83=versteckt!G$8)),AND(D83=versteckt!C$1,'Erfassung Schulungstunden'!E83=versteckt!B$1,'Auswertung pro MA'!E78&gt;=8,'Auswertung pro MA'!F78&gt;=2,OR(C83=versteckt!G$4,'Erfassung Schulungstunden'!C83=versteckt!G$5,'Erfassung Schulungstunden'!C83=versteckt!G$6)),AND(D83=versteckt!C$2,'Auswertung pro MA'!D78&gt;=3)),1,2)),IF(ISBLANK($C83),"",IF(OR(AND(D83=versteckt!C$1,'Erfassung Schulungstunden'!E83=versteckt!B$1,'Auswertung pro MA'!E78&gt;=16,'Auswertung pro MA'!F78&gt;=3,OR('Erfassung Schulungstunden'!C83=versteckt!G$1,'Erfassung Schulungstunden'!C83=versteckt!G$2,'Erfassung Schulungstunden'!C83=versteckt!G$3,'Erfassung Schulungstunden'!C83=versteckt!G$7,'Erfassung Schulungstunden'!C83=versteckt!G$8)),AND(D83=versteckt!C$1,'Erfassung Schulungstunden'!E83=versteckt!B$1,'Auswertung pro MA'!E78&gt;=8,'Auswertung pro MA'!F78&gt;=2,OR(C83=versteckt!G$4,'Erfassung Schulungstunden'!C83=versteckt!G$5,'Erfassung Schulungstunden'!C83=versteckt!G$6)),AND(D83=versteckt!C$2,'Auswertung pro MA'!D78&gt;=6)),1,2)))</f>
        <v/>
      </c>
      <c r="CR83" s="66" t="str">
        <f t="shared" si="5"/>
        <v/>
      </c>
      <c r="CS83" s="67" t="str">
        <f>IF(ISBLANK($C83),"",IF(OR(AND(D83=versteckt!C$1,'Erfassung Schulungstunden'!E83=versteckt!B$2,'Auswertung pro MA'!E78&gt;=16,'Auswertung pro MA'!F78&gt;=3,OR('Erfassung Schulungstunden'!C83=versteckt!G$1,'Erfassung Schulungstunden'!C83=versteckt!G$2,'Erfassung Schulungstunden'!C83=versteckt!G$3,'Erfassung Schulungstunden'!C83=versteckt!G$7,'Erfassung Schulungstunden'!C83=versteckt!G$8)),AND(D83=versteckt!C$1,'Erfassung Schulungstunden'!E83=versteckt!B$2,'Auswertung pro MA'!E78&gt;=8,'Auswertung pro MA'!F78&gt;=2,OR(C83=versteckt!G$4,'Erfassung Schulungstunden'!C83=versteckt!G$5,'Erfassung Schulungstunden'!C83=versteckt!G$6))),1,2))</f>
        <v/>
      </c>
      <c r="CT83" s="66" t="str">
        <f>'Auswertung pro MA'!D78</f>
        <v/>
      </c>
      <c r="CU83" s="150"/>
      <c r="CV83" s="8"/>
      <c r="CW83" s="8"/>
      <c r="CX83" s="8"/>
      <c r="CY83" s="8"/>
      <c r="CZ83" s="8"/>
    </row>
    <row r="84" spans="1:104" x14ac:dyDescent="0.25">
      <c r="A84" s="57"/>
      <c r="B84" s="172"/>
      <c r="C84" s="59"/>
      <c r="D84" s="58"/>
      <c r="E84" s="174"/>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66" t="str">
        <f>IF($CQ$2=2022,IF(ISBLANK($C84),"",IF(OR(AND(D84=versteckt!C$1,'Erfassung Schulungstunden'!E84=versteckt!B$1,'Auswertung pro MA'!E79&gt;=16,'Auswertung pro MA'!F79&gt;=3,OR('Erfassung Schulungstunden'!C84=versteckt!G$1,'Erfassung Schulungstunden'!C84=versteckt!G$2,'Erfassung Schulungstunden'!C84=versteckt!G$3,'Erfassung Schulungstunden'!C84=versteckt!G$7,'Erfassung Schulungstunden'!C84=versteckt!G$8)),AND(D84=versteckt!C$1,'Erfassung Schulungstunden'!E84=versteckt!B$1,'Auswertung pro MA'!E79&gt;=8,'Auswertung pro MA'!F79&gt;=2,OR(C84=versteckt!G$4,'Erfassung Schulungstunden'!C84=versteckt!G$5,'Erfassung Schulungstunden'!C84=versteckt!G$6)),AND(D84=versteckt!C$2,'Auswertung pro MA'!D79&gt;=3)),1,2)),IF(ISBLANK($C84),"",IF(OR(AND(D84=versteckt!C$1,'Erfassung Schulungstunden'!E84=versteckt!B$1,'Auswertung pro MA'!E79&gt;=16,'Auswertung pro MA'!F79&gt;=3,OR('Erfassung Schulungstunden'!C84=versteckt!G$1,'Erfassung Schulungstunden'!C84=versteckt!G$2,'Erfassung Schulungstunden'!C84=versteckt!G$3,'Erfassung Schulungstunden'!C84=versteckt!G$7,'Erfassung Schulungstunden'!C84=versteckt!G$8)),AND(D84=versteckt!C$1,'Erfassung Schulungstunden'!E84=versteckt!B$1,'Auswertung pro MA'!E79&gt;=8,'Auswertung pro MA'!F79&gt;=2,OR(C84=versteckt!G$4,'Erfassung Schulungstunden'!C84=versteckt!G$5,'Erfassung Schulungstunden'!C84=versteckt!G$6)),AND(D84=versteckt!C$2,'Auswertung pro MA'!D79&gt;=6)),1,2)))</f>
        <v/>
      </c>
      <c r="CR84" s="66" t="str">
        <f t="shared" si="5"/>
        <v/>
      </c>
      <c r="CS84" s="67" t="str">
        <f>IF(ISBLANK($C84),"",IF(OR(AND(D84=versteckt!C$1,'Erfassung Schulungstunden'!E84=versteckt!B$2,'Auswertung pro MA'!E79&gt;=16,'Auswertung pro MA'!F79&gt;=3,OR('Erfassung Schulungstunden'!C84=versteckt!G$1,'Erfassung Schulungstunden'!C84=versteckt!G$2,'Erfassung Schulungstunden'!C84=versteckt!G$3,'Erfassung Schulungstunden'!C84=versteckt!G$7,'Erfassung Schulungstunden'!C84=versteckt!G$8)),AND(D84=versteckt!C$1,'Erfassung Schulungstunden'!E84=versteckt!B$2,'Auswertung pro MA'!E79&gt;=8,'Auswertung pro MA'!F79&gt;=2,OR(C84=versteckt!G$4,'Erfassung Schulungstunden'!C84=versteckt!G$5,'Erfassung Schulungstunden'!C84=versteckt!G$6))),1,2))</f>
        <v/>
      </c>
      <c r="CT84" s="66" t="str">
        <f>'Auswertung pro MA'!D79</f>
        <v/>
      </c>
      <c r="CU84" s="150"/>
      <c r="CV84" s="8"/>
      <c r="CW84" s="8"/>
      <c r="CX84" s="8"/>
      <c r="CY84" s="8"/>
      <c r="CZ84" s="8"/>
    </row>
    <row r="85" spans="1:104" x14ac:dyDescent="0.25">
      <c r="A85" s="57"/>
      <c r="B85" s="172"/>
      <c r="C85" s="59"/>
      <c r="D85" s="58"/>
      <c r="E85" s="174"/>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66" t="str">
        <f>IF($CQ$2=2022,IF(ISBLANK($C85),"",IF(OR(AND(D85=versteckt!C$1,'Erfassung Schulungstunden'!E85=versteckt!B$1,'Auswertung pro MA'!E80&gt;=16,'Auswertung pro MA'!F80&gt;=3,OR('Erfassung Schulungstunden'!C85=versteckt!G$1,'Erfassung Schulungstunden'!C85=versteckt!G$2,'Erfassung Schulungstunden'!C85=versteckt!G$3,'Erfassung Schulungstunden'!C85=versteckt!G$7,'Erfassung Schulungstunden'!C85=versteckt!G$8)),AND(D85=versteckt!C$1,'Erfassung Schulungstunden'!E85=versteckt!B$1,'Auswertung pro MA'!E80&gt;=8,'Auswertung pro MA'!F80&gt;=2,OR(C85=versteckt!G$4,'Erfassung Schulungstunden'!C85=versteckt!G$5,'Erfassung Schulungstunden'!C85=versteckt!G$6)),AND(D85=versteckt!C$2,'Auswertung pro MA'!D80&gt;=3)),1,2)),IF(ISBLANK($C85),"",IF(OR(AND(D85=versteckt!C$1,'Erfassung Schulungstunden'!E85=versteckt!B$1,'Auswertung pro MA'!E80&gt;=16,'Auswertung pro MA'!F80&gt;=3,OR('Erfassung Schulungstunden'!C85=versteckt!G$1,'Erfassung Schulungstunden'!C85=versteckt!G$2,'Erfassung Schulungstunden'!C85=versteckt!G$3,'Erfassung Schulungstunden'!C85=versteckt!G$7,'Erfassung Schulungstunden'!C85=versteckt!G$8)),AND(D85=versteckt!C$1,'Erfassung Schulungstunden'!E85=versteckt!B$1,'Auswertung pro MA'!E80&gt;=8,'Auswertung pro MA'!F80&gt;=2,OR(C85=versteckt!G$4,'Erfassung Schulungstunden'!C85=versteckt!G$5,'Erfassung Schulungstunden'!C85=versteckt!G$6)),AND(D85=versteckt!C$2,'Auswertung pro MA'!D80&gt;=6)),1,2)))</f>
        <v/>
      </c>
      <c r="CR85" s="66" t="str">
        <f t="shared" si="5"/>
        <v/>
      </c>
      <c r="CS85" s="67" t="str">
        <f>IF(ISBLANK($C85),"",IF(OR(AND(D85=versteckt!C$1,'Erfassung Schulungstunden'!E85=versteckt!B$2,'Auswertung pro MA'!E80&gt;=16,'Auswertung pro MA'!F80&gt;=3,OR('Erfassung Schulungstunden'!C85=versteckt!G$1,'Erfassung Schulungstunden'!C85=versteckt!G$2,'Erfassung Schulungstunden'!C85=versteckt!G$3,'Erfassung Schulungstunden'!C85=versteckt!G$7,'Erfassung Schulungstunden'!C85=versteckt!G$8)),AND(D85=versteckt!C$1,'Erfassung Schulungstunden'!E85=versteckt!B$2,'Auswertung pro MA'!E80&gt;=8,'Auswertung pro MA'!F80&gt;=2,OR(C85=versteckt!G$4,'Erfassung Schulungstunden'!C85=versteckt!G$5,'Erfassung Schulungstunden'!C85=versteckt!G$6))),1,2))</f>
        <v/>
      </c>
      <c r="CT85" s="66" t="str">
        <f>'Auswertung pro MA'!D80</f>
        <v/>
      </c>
      <c r="CU85" s="150"/>
      <c r="CV85" s="8"/>
      <c r="CW85" s="8"/>
      <c r="CX85" s="8"/>
      <c r="CY85" s="8"/>
      <c r="CZ85" s="8"/>
    </row>
    <row r="86" spans="1:104" x14ac:dyDescent="0.25">
      <c r="A86" s="57"/>
      <c r="B86" s="172"/>
      <c r="C86" s="59"/>
      <c r="D86" s="58"/>
      <c r="E86" s="174"/>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66" t="str">
        <f>IF($CQ$2=2022,IF(ISBLANK($C86),"",IF(OR(AND(D86=versteckt!C$1,'Erfassung Schulungstunden'!E86=versteckt!B$1,'Auswertung pro MA'!E81&gt;=16,'Auswertung pro MA'!F81&gt;=3,OR('Erfassung Schulungstunden'!C86=versteckt!G$1,'Erfassung Schulungstunden'!C86=versteckt!G$2,'Erfassung Schulungstunden'!C86=versteckt!G$3,'Erfassung Schulungstunden'!C86=versteckt!G$7,'Erfassung Schulungstunden'!C86=versteckt!G$8)),AND(D86=versteckt!C$1,'Erfassung Schulungstunden'!E86=versteckt!B$1,'Auswertung pro MA'!E81&gt;=8,'Auswertung pro MA'!F81&gt;=2,OR(C86=versteckt!G$4,'Erfassung Schulungstunden'!C86=versteckt!G$5,'Erfassung Schulungstunden'!C86=versteckt!G$6)),AND(D86=versteckt!C$2,'Auswertung pro MA'!D81&gt;=3)),1,2)),IF(ISBLANK($C86),"",IF(OR(AND(D86=versteckt!C$1,'Erfassung Schulungstunden'!E86=versteckt!B$1,'Auswertung pro MA'!E81&gt;=16,'Auswertung pro MA'!F81&gt;=3,OR('Erfassung Schulungstunden'!C86=versteckt!G$1,'Erfassung Schulungstunden'!C86=versteckt!G$2,'Erfassung Schulungstunden'!C86=versteckt!G$3,'Erfassung Schulungstunden'!C86=versteckt!G$7,'Erfassung Schulungstunden'!C86=versteckt!G$8)),AND(D86=versteckt!C$1,'Erfassung Schulungstunden'!E86=versteckt!B$1,'Auswertung pro MA'!E81&gt;=8,'Auswertung pro MA'!F81&gt;=2,OR(C86=versteckt!G$4,'Erfassung Schulungstunden'!C86=versteckt!G$5,'Erfassung Schulungstunden'!C86=versteckt!G$6)),AND(D86=versteckt!C$2,'Auswertung pro MA'!D81&gt;=6)),1,2)))</f>
        <v/>
      </c>
      <c r="CR86" s="66" t="str">
        <f t="shared" si="5"/>
        <v/>
      </c>
      <c r="CS86" s="67" t="str">
        <f>IF(ISBLANK($C86),"",IF(OR(AND(D86=versteckt!C$1,'Erfassung Schulungstunden'!E86=versteckt!B$2,'Auswertung pro MA'!E81&gt;=16,'Auswertung pro MA'!F81&gt;=3,OR('Erfassung Schulungstunden'!C86=versteckt!G$1,'Erfassung Schulungstunden'!C86=versteckt!G$2,'Erfassung Schulungstunden'!C86=versteckt!G$3,'Erfassung Schulungstunden'!C86=versteckt!G$7,'Erfassung Schulungstunden'!C86=versteckt!G$8)),AND(D86=versteckt!C$1,'Erfassung Schulungstunden'!E86=versteckt!B$2,'Auswertung pro MA'!E81&gt;=8,'Auswertung pro MA'!F81&gt;=2,OR(C86=versteckt!G$4,'Erfassung Schulungstunden'!C86=versteckt!G$5,'Erfassung Schulungstunden'!C86=versteckt!G$6))),1,2))</f>
        <v/>
      </c>
      <c r="CT86" s="66" t="str">
        <f>'Auswertung pro MA'!D81</f>
        <v/>
      </c>
      <c r="CU86" s="150"/>
      <c r="CV86" s="8"/>
      <c r="CW86" s="8"/>
      <c r="CX86" s="8"/>
      <c r="CY86" s="8"/>
      <c r="CZ86" s="8"/>
    </row>
    <row r="87" spans="1:104" x14ac:dyDescent="0.25">
      <c r="A87" s="57"/>
      <c r="B87" s="172"/>
      <c r="C87" s="59"/>
      <c r="D87" s="59"/>
      <c r="E87" s="174"/>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66" t="str">
        <f>IF($CQ$2=2022,IF(ISBLANK($C87),"",IF(OR(AND(D87=versteckt!C$1,'Erfassung Schulungstunden'!E87=versteckt!B$1,'Auswertung pro MA'!E82&gt;=16,'Auswertung pro MA'!F82&gt;=3,OR('Erfassung Schulungstunden'!C87=versteckt!G$1,'Erfassung Schulungstunden'!C87=versteckt!G$2,'Erfassung Schulungstunden'!C87=versteckt!G$3,'Erfassung Schulungstunden'!C87=versteckt!G$7,'Erfassung Schulungstunden'!C87=versteckt!G$8)),AND(D87=versteckt!C$1,'Erfassung Schulungstunden'!E87=versteckt!B$1,'Auswertung pro MA'!E82&gt;=8,'Auswertung pro MA'!F82&gt;=2,OR(C87=versteckt!G$4,'Erfassung Schulungstunden'!C87=versteckt!G$5,'Erfassung Schulungstunden'!C87=versteckt!G$6)),AND(D87=versteckt!C$2,'Auswertung pro MA'!D82&gt;=3)),1,2)),IF(ISBLANK($C87),"",IF(OR(AND(D87=versteckt!C$1,'Erfassung Schulungstunden'!E87=versteckt!B$1,'Auswertung pro MA'!E82&gt;=16,'Auswertung pro MA'!F82&gt;=3,OR('Erfassung Schulungstunden'!C87=versteckt!G$1,'Erfassung Schulungstunden'!C87=versteckt!G$2,'Erfassung Schulungstunden'!C87=versteckt!G$3,'Erfassung Schulungstunden'!C87=versteckt!G$7,'Erfassung Schulungstunden'!C87=versteckt!G$8)),AND(D87=versteckt!C$1,'Erfassung Schulungstunden'!E87=versteckt!B$1,'Auswertung pro MA'!E82&gt;=8,'Auswertung pro MA'!F82&gt;=2,OR(C87=versteckt!G$4,'Erfassung Schulungstunden'!C87=versteckt!G$5,'Erfassung Schulungstunden'!C87=versteckt!G$6)),AND(D87=versteckt!C$2,'Auswertung pro MA'!D82&gt;=6)),1,2)))</f>
        <v/>
      </c>
      <c r="CR87" s="66" t="str">
        <f t="shared" si="5"/>
        <v/>
      </c>
      <c r="CS87" s="67" t="str">
        <f>IF(ISBLANK($C87),"",IF(OR(AND(D87=versteckt!C$1,'Erfassung Schulungstunden'!E87=versteckt!B$2,'Auswertung pro MA'!E82&gt;=16,'Auswertung pro MA'!F82&gt;=3,OR('Erfassung Schulungstunden'!C87=versteckt!G$1,'Erfassung Schulungstunden'!C87=versteckt!G$2,'Erfassung Schulungstunden'!C87=versteckt!G$3,'Erfassung Schulungstunden'!C87=versteckt!G$7,'Erfassung Schulungstunden'!C87=versteckt!G$8)),AND(D87=versteckt!C$1,'Erfassung Schulungstunden'!E87=versteckt!B$2,'Auswertung pro MA'!E82&gt;=8,'Auswertung pro MA'!F82&gt;=2,OR(C87=versteckt!G$4,'Erfassung Schulungstunden'!C87=versteckt!G$5,'Erfassung Schulungstunden'!C87=versteckt!G$6))),1,2))</f>
        <v/>
      </c>
      <c r="CT87" s="66" t="str">
        <f>'Auswertung pro MA'!D82</f>
        <v/>
      </c>
      <c r="CU87" s="150"/>
      <c r="CV87" s="8"/>
      <c r="CW87" s="8"/>
      <c r="CX87" s="8"/>
      <c r="CY87" s="8"/>
      <c r="CZ87" s="8"/>
    </row>
    <row r="88" spans="1:104" x14ac:dyDescent="0.25">
      <c r="A88" s="57"/>
      <c r="B88" s="172"/>
      <c r="C88" s="59"/>
      <c r="D88" s="59"/>
      <c r="E88" s="174"/>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66" t="str">
        <f>IF($CQ$2=2022,IF(ISBLANK($C88),"",IF(OR(AND(D88=versteckt!C$1,'Erfassung Schulungstunden'!E88=versteckt!B$1,'Auswertung pro MA'!E83&gt;=16,'Auswertung pro MA'!F83&gt;=3,OR('Erfassung Schulungstunden'!C88=versteckt!G$1,'Erfassung Schulungstunden'!C88=versteckt!G$2,'Erfassung Schulungstunden'!C88=versteckt!G$3,'Erfassung Schulungstunden'!C88=versteckt!G$7,'Erfassung Schulungstunden'!C88=versteckt!G$8)),AND(D88=versteckt!C$1,'Erfassung Schulungstunden'!E88=versteckt!B$1,'Auswertung pro MA'!E83&gt;=8,'Auswertung pro MA'!F83&gt;=2,OR(C88=versteckt!G$4,'Erfassung Schulungstunden'!C88=versteckt!G$5,'Erfassung Schulungstunden'!C88=versteckt!G$6)),AND(D88=versteckt!C$2,'Auswertung pro MA'!D83&gt;=3)),1,2)),IF(ISBLANK($C88),"",IF(OR(AND(D88=versteckt!C$1,'Erfassung Schulungstunden'!E88=versteckt!B$1,'Auswertung pro MA'!E83&gt;=16,'Auswertung pro MA'!F83&gt;=3,OR('Erfassung Schulungstunden'!C88=versteckt!G$1,'Erfassung Schulungstunden'!C88=versteckt!G$2,'Erfassung Schulungstunden'!C88=versteckt!G$3,'Erfassung Schulungstunden'!C88=versteckt!G$7,'Erfassung Schulungstunden'!C88=versteckt!G$8)),AND(D88=versteckt!C$1,'Erfassung Schulungstunden'!E88=versteckt!B$1,'Auswertung pro MA'!E83&gt;=8,'Auswertung pro MA'!F83&gt;=2,OR(C88=versteckt!G$4,'Erfassung Schulungstunden'!C88=versteckt!G$5,'Erfassung Schulungstunden'!C88=versteckt!G$6)),AND(D88=versteckt!C$2,'Auswertung pro MA'!D83&gt;=6)),1,2)))</f>
        <v/>
      </c>
      <c r="CR88" s="66" t="str">
        <f t="shared" si="5"/>
        <v/>
      </c>
      <c r="CS88" s="67" t="str">
        <f>IF(ISBLANK($C88),"",IF(OR(AND(D88=versteckt!C$1,'Erfassung Schulungstunden'!E88=versteckt!B$2,'Auswertung pro MA'!E83&gt;=16,'Auswertung pro MA'!F83&gt;=3,OR('Erfassung Schulungstunden'!C88=versteckt!G$1,'Erfassung Schulungstunden'!C88=versteckt!G$2,'Erfassung Schulungstunden'!C88=versteckt!G$3,'Erfassung Schulungstunden'!C88=versteckt!G$7,'Erfassung Schulungstunden'!C88=versteckt!G$8)),AND(D88=versteckt!C$1,'Erfassung Schulungstunden'!E88=versteckt!B$2,'Auswertung pro MA'!E83&gt;=8,'Auswertung pro MA'!F83&gt;=2,OR(C88=versteckt!G$4,'Erfassung Schulungstunden'!C88=versteckt!G$5,'Erfassung Schulungstunden'!C88=versteckt!G$6))),1,2))</f>
        <v/>
      </c>
      <c r="CT88" s="66" t="str">
        <f>'Auswertung pro MA'!D83</f>
        <v/>
      </c>
      <c r="CU88" s="150"/>
      <c r="CV88" s="8"/>
      <c r="CW88" s="8"/>
      <c r="CX88" s="8"/>
      <c r="CY88" s="8"/>
      <c r="CZ88" s="8"/>
    </row>
    <row r="89" spans="1:104" x14ac:dyDescent="0.25">
      <c r="A89" s="57"/>
      <c r="B89" s="172"/>
      <c r="C89" s="59"/>
      <c r="D89" s="58"/>
      <c r="E89" s="174"/>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66" t="str">
        <f>IF($CQ$2=2022,IF(ISBLANK($C89),"",IF(OR(AND(D89=versteckt!C$1,'Erfassung Schulungstunden'!E89=versteckt!B$1,'Auswertung pro MA'!E84&gt;=16,'Auswertung pro MA'!F84&gt;=3,OR('Erfassung Schulungstunden'!C89=versteckt!G$1,'Erfassung Schulungstunden'!C89=versteckt!G$2,'Erfassung Schulungstunden'!C89=versteckt!G$3,'Erfassung Schulungstunden'!C89=versteckt!G$7,'Erfassung Schulungstunden'!C89=versteckt!G$8)),AND(D89=versteckt!C$1,'Erfassung Schulungstunden'!E89=versteckt!B$1,'Auswertung pro MA'!E84&gt;=8,'Auswertung pro MA'!F84&gt;=2,OR(C89=versteckt!G$4,'Erfassung Schulungstunden'!C89=versteckt!G$5,'Erfassung Schulungstunden'!C89=versteckt!G$6)),AND(D89=versteckt!C$2,'Auswertung pro MA'!D84&gt;=3)),1,2)),IF(ISBLANK($C89),"",IF(OR(AND(D89=versteckt!C$1,'Erfassung Schulungstunden'!E89=versteckt!B$1,'Auswertung pro MA'!E84&gt;=16,'Auswertung pro MA'!F84&gt;=3,OR('Erfassung Schulungstunden'!C89=versteckt!G$1,'Erfassung Schulungstunden'!C89=versteckt!G$2,'Erfassung Schulungstunden'!C89=versteckt!G$3,'Erfassung Schulungstunden'!C89=versteckt!G$7,'Erfassung Schulungstunden'!C89=versteckt!G$8)),AND(D89=versteckt!C$1,'Erfassung Schulungstunden'!E89=versteckt!B$1,'Auswertung pro MA'!E84&gt;=8,'Auswertung pro MA'!F84&gt;=2,OR(C89=versteckt!G$4,'Erfassung Schulungstunden'!C89=versteckt!G$5,'Erfassung Schulungstunden'!C89=versteckt!G$6)),AND(D89=versteckt!C$2,'Auswertung pro MA'!D84&gt;=6)),1,2)))</f>
        <v/>
      </c>
      <c r="CR89" s="66" t="str">
        <f t="shared" si="5"/>
        <v/>
      </c>
      <c r="CS89" s="67" t="str">
        <f>IF(ISBLANK($C89),"",IF(OR(AND(D89=versteckt!C$1,'Erfassung Schulungstunden'!E89=versteckt!B$2,'Auswertung pro MA'!E84&gt;=16,'Auswertung pro MA'!F84&gt;=3,OR('Erfassung Schulungstunden'!C89=versteckt!G$1,'Erfassung Schulungstunden'!C89=versteckt!G$2,'Erfassung Schulungstunden'!C89=versteckt!G$3,'Erfassung Schulungstunden'!C89=versteckt!G$7,'Erfassung Schulungstunden'!C89=versteckt!G$8)),AND(D89=versteckt!C$1,'Erfassung Schulungstunden'!E89=versteckt!B$2,'Auswertung pro MA'!E84&gt;=8,'Auswertung pro MA'!F84&gt;=2,OR(C89=versteckt!G$4,'Erfassung Schulungstunden'!C89=versteckt!G$5,'Erfassung Schulungstunden'!C89=versteckt!G$6))),1,2))</f>
        <v/>
      </c>
      <c r="CT89" s="66" t="str">
        <f>'Auswertung pro MA'!D84</f>
        <v/>
      </c>
      <c r="CU89" s="150"/>
      <c r="CV89" s="8"/>
      <c r="CW89" s="8"/>
      <c r="CX89" s="8"/>
      <c r="CY89" s="8"/>
      <c r="CZ89" s="8"/>
    </row>
    <row r="90" spans="1:104" x14ac:dyDescent="0.25">
      <c r="A90" s="57"/>
      <c r="B90" s="172"/>
      <c r="C90" s="59"/>
      <c r="D90" s="58"/>
      <c r="E90" s="174"/>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3"/>
      <c r="BY90" s="163"/>
      <c r="BZ90" s="163"/>
      <c r="CA90" s="163"/>
      <c r="CB90" s="163"/>
      <c r="CC90" s="163"/>
      <c r="CD90" s="163"/>
      <c r="CE90" s="163"/>
      <c r="CF90" s="163"/>
      <c r="CG90" s="163"/>
      <c r="CH90" s="163"/>
      <c r="CI90" s="163"/>
      <c r="CJ90" s="163"/>
      <c r="CK90" s="163"/>
      <c r="CL90" s="163"/>
      <c r="CM90" s="163"/>
      <c r="CN90" s="163"/>
      <c r="CO90" s="163"/>
      <c r="CP90" s="163"/>
      <c r="CQ90" s="66" t="str">
        <f>IF($CQ$2=2022,IF(ISBLANK($C90),"",IF(OR(AND(D90=versteckt!C$1,'Erfassung Schulungstunden'!E90=versteckt!B$1,'Auswertung pro MA'!E85&gt;=16,'Auswertung pro MA'!F85&gt;=3,OR('Erfassung Schulungstunden'!C90=versteckt!G$1,'Erfassung Schulungstunden'!C90=versteckt!G$2,'Erfassung Schulungstunden'!C90=versteckt!G$3,'Erfassung Schulungstunden'!C90=versteckt!G$7,'Erfassung Schulungstunden'!C90=versteckt!G$8)),AND(D90=versteckt!C$1,'Erfassung Schulungstunden'!E90=versteckt!B$1,'Auswertung pro MA'!E85&gt;=8,'Auswertung pro MA'!F85&gt;=2,OR(C90=versteckt!G$4,'Erfassung Schulungstunden'!C90=versteckt!G$5,'Erfassung Schulungstunden'!C90=versteckt!G$6)),AND(D90=versteckt!C$2,'Auswertung pro MA'!D85&gt;=3)),1,2)),IF(ISBLANK($C90),"",IF(OR(AND(D90=versteckt!C$1,'Erfassung Schulungstunden'!E90=versteckt!B$1,'Auswertung pro MA'!E85&gt;=16,'Auswertung pro MA'!F85&gt;=3,OR('Erfassung Schulungstunden'!C90=versteckt!G$1,'Erfassung Schulungstunden'!C90=versteckt!G$2,'Erfassung Schulungstunden'!C90=versteckt!G$3,'Erfassung Schulungstunden'!C90=versteckt!G$7,'Erfassung Schulungstunden'!C90=versteckt!G$8)),AND(D90=versteckt!C$1,'Erfassung Schulungstunden'!E90=versteckt!B$1,'Auswertung pro MA'!E85&gt;=8,'Auswertung pro MA'!F85&gt;=2,OR(C90=versteckt!G$4,'Erfassung Schulungstunden'!C90=versteckt!G$5,'Erfassung Schulungstunden'!C90=versteckt!G$6)),AND(D90=versteckt!C$2,'Auswertung pro MA'!D85&gt;=6)),1,2)))</f>
        <v/>
      </c>
      <c r="CR90" s="66" t="str">
        <f t="shared" si="5"/>
        <v/>
      </c>
      <c r="CS90" s="67" t="str">
        <f>IF(ISBLANK($C90),"",IF(OR(AND(D90=versteckt!C$1,'Erfassung Schulungstunden'!E90=versteckt!B$2,'Auswertung pro MA'!E85&gt;=16,'Auswertung pro MA'!F85&gt;=3,OR('Erfassung Schulungstunden'!C90=versteckt!G$1,'Erfassung Schulungstunden'!C90=versteckt!G$2,'Erfassung Schulungstunden'!C90=versteckt!G$3,'Erfassung Schulungstunden'!C90=versteckt!G$7,'Erfassung Schulungstunden'!C90=versteckt!G$8)),AND(D90=versteckt!C$1,'Erfassung Schulungstunden'!E90=versteckt!B$2,'Auswertung pro MA'!E85&gt;=8,'Auswertung pro MA'!F85&gt;=2,OR(C90=versteckt!G$4,'Erfassung Schulungstunden'!C90=versteckt!G$5,'Erfassung Schulungstunden'!C90=versteckt!G$6))),1,2))</f>
        <v/>
      </c>
      <c r="CT90" s="66" t="str">
        <f>'Auswertung pro MA'!D85</f>
        <v/>
      </c>
      <c r="CU90" s="150"/>
      <c r="CV90" s="8"/>
      <c r="CW90" s="8"/>
      <c r="CX90" s="8"/>
      <c r="CY90" s="8"/>
      <c r="CZ90" s="8"/>
    </row>
    <row r="91" spans="1:104" x14ac:dyDescent="0.25">
      <c r="A91" s="57"/>
      <c r="B91" s="172"/>
      <c r="C91" s="59"/>
      <c r="D91" s="58"/>
      <c r="E91" s="174"/>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163"/>
      <c r="CJ91" s="163"/>
      <c r="CK91" s="163"/>
      <c r="CL91" s="163"/>
      <c r="CM91" s="163"/>
      <c r="CN91" s="163"/>
      <c r="CO91" s="163"/>
      <c r="CP91" s="163"/>
      <c r="CQ91" s="66" t="str">
        <f>IF($CQ$2=2022,IF(ISBLANK($C91),"",IF(OR(AND(D91=versteckt!C$1,'Erfassung Schulungstunden'!E91=versteckt!B$1,'Auswertung pro MA'!E86&gt;=16,'Auswertung pro MA'!F86&gt;=3,OR('Erfassung Schulungstunden'!C91=versteckt!G$1,'Erfassung Schulungstunden'!C91=versteckt!G$2,'Erfassung Schulungstunden'!C91=versteckt!G$3,'Erfassung Schulungstunden'!C91=versteckt!G$7,'Erfassung Schulungstunden'!C91=versteckt!G$8)),AND(D91=versteckt!C$1,'Erfassung Schulungstunden'!E91=versteckt!B$1,'Auswertung pro MA'!E86&gt;=8,'Auswertung pro MA'!F86&gt;=2,OR(C91=versteckt!G$4,'Erfassung Schulungstunden'!C91=versteckt!G$5,'Erfassung Schulungstunden'!C91=versteckt!G$6)),AND(D91=versteckt!C$2,'Auswertung pro MA'!D86&gt;=3)),1,2)),IF(ISBLANK($C91),"",IF(OR(AND(D91=versteckt!C$1,'Erfassung Schulungstunden'!E91=versteckt!B$1,'Auswertung pro MA'!E86&gt;=16,'Auswertung pro MA'!F86&gt;=3,OR('Erfassung Schulungstunden'!C91=versteckt!G$1,'Erfassung Schulungstunden'!C91=versteckt!G$2,'Erfassung Schulungstunden'!C91=versteckt!G$3,'Erfassung Schulungstunden'!C91=versteckt!G$7,'Erfassung Schulungstunden'!C91=versteckt!G$8)),AND(D91=versteckt!C$1,'Erfassung Schulungstunden'!E91=versteckt!B$1,'Auswertung pro MA'!E86&gt;=8,'Auswertung pro MA'!F86&gt;=2,OR(C91=versteckt!G$4,'Erfassung Schulungstunden'!C91=versteckt!G$5,'Erfassung Schulungstunden'!C91=versteckt!G$6)),AND(D91=versteckt!C$2,'Auswertung pro MA'!D86&gt;=6)),1,2)))</f>
        <v/>
      </c>
      <c r="CR91" s="66" t="str">
        <f t="shared" si="5"/>
        <v/>
      </c>
      <c r="CS91" s="67" t="str">
        <f>IF(ISBLANK($C91),"",IF(OR(AND(D91=versteckt!C$1,'Erfassung Schulungstunden'!E91=versteckt!B$2,'Auswertung pro MA'!E86&gt;=16,'Auswertung pro MA'!F86&gt;=3,OR('Erfassung Schulungstunden'!C91=versteckt!G$1,'Erfassung Schulungstunden'!C91=versteckt!G$2,'Erfassung Schulungstunden'!C91=versteckt!G$3,'Erfassung Schulungstunden'!C91=versteckt!G$7,'Erfassung Schulungstunden'!C91=versteckt!G$8)),AND(D91=versteckt!C$1,'Erfassung Schulungstunden'!E91=versteckt!B$2,'Auswertung pro MA'!E86&gt;=8,'Auswertung pro MA'!F86&gt;=2,OR(C91=versteckt!G$4,'Erfassung Schulungstunden'!C91=versteckt!G$5,'Erfassung Schulungstunden'!C91=versteckt!G$6))),1,2))</f>
        <v/>
      </c>
      <c r="CT91" s="66" t="str">
        <f>'Auswertung pro MA'!D86</f>
        <v/>
      </c>
      <c r="CU91" s="150"/>
      <c r="CV91" s="8"/>
      <c r="CW91" s="8"/>
      <c r="CX91" s="8"/>
      <c r="CY91" s="8"/>
      <c r="CZ91" s="8"/>
    </row>
    <row r="92" spans="1:104" x14ac:dyDescent="0.25">
      <c r="A92" s="57"/>
      <c r="B92" s="172"/>
      <c r="C92" s="59"/>
      <c r="D92" s="59"/>
      <c r="E92" s="174"/>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3"/>
      <c r="BX92" s="163"/>
      <c r="BY92" s="163"/>
      <c r="BZ92" s="163"/>
      <c r="CA92" s="163"/>
      <c r="CB92" s="163"/>
      <c r="CC92" s="163"/>
      <c r="CD92" s="163"/>
      <c r="CE92" s="163"/>
      <c r="CF92" s="163"/>
      <c r="CG92" s="163"/>
      <c r="CH92" s="163"/>
      <c r="CI92" s="163"/>
      <c r="CJ92" s="163"/>
      <c r="CK92" s="163"/>
      <c r="CL92" s="163"/>
      <c r="CM92" s="163"/>
      <c r="CN92" s="163"/>
      <c r="CO92" s="163"/>
      <c r="CP92" s="163"/>
      <c r="CQ92" s="66" t="str">
        <f>IF($CQ$2=2022,IF(ISBLANK($C92),"",IF(OR(AND(D92=versteckt!C$1,'Erfassung Schulungstunden'!E92=versteckt!B$1,'Auswertung pro MA'!E87&gt;=16,'Auswertung pro MA'!F87&gt;=3,OR('Erfassung Schulungstunden'!C92=versteckt!G$1,'Erfassung Schulungstunden'!C92=versteckt!G$2,'Erfassung Schulungstunden'!C92=versteckt!G$3,'Erfassung Schulungstunden'!C92=versteckt!G$7,'Erfassung Schulungstunden'!C92=versteckt!G$8)),AND(D92=versteckt!C$1,'Erfassung Schulungstunden'!E92=versteckt!B$1,'Auswertung pro MA'!E87&gt;=8,'Auswertung pro MA'!F87&gt;=2,OR(C92=versteckt!G$4,'Erfassung Schulungstunden'!C92=versteckt!G$5,'Erfassung Schulungstunden'!C92=versteckt!G$6)),AND(D92=versteckt!C$2,'Auswertung pro MA'!D87&gt;=3)),1,2)),IF(ISBLANK($C92),"",IF(OR(AND(D92=versteckt!C$1,'Erfassung Schulungstunden'!E92=versteckt!B$1,'Auswertung pro MA'!E87&gt;=16,'Auswertung pro MA'!F87&gt;=3,OR('Erfassung Schulungstunden'!C92=versteckt!G$1,'Erfassung Schulungstunden'!C92=versteckt!G$2,'Erfassung Schulungstunden'!C92=versteckt!G$3,'Erfassung Schulungstunden'!C92=versteckt!G$7,'Erfassung Schulungstunden'!C92=versteckt!G$8)),AND(D92=versteckt!C$1,'Erfassung Schulungstunden'!E92=versteckt!B$1,'Auswertung pro MA'!E87&gt;=8,'Auswertung pro MA'!F87&gt;=2,OR(C92=versteckt!G$4,'Erfassung Schulungstunden'!C92=versteckt!G$5,'Erfassung Schulungstunden'!C92=versteckt!G$6)),AND(D92=versteckt!C$2,'Auswertung pro MA'!D87&gt;=6)),1,2)))</f>
        <v/>
      </c>
      <c r="CR92" s="66" t="str">
        <f t="shared" si="5"/>
        <v/>
      </c>
      <c r="CS92" s="67" t="str">
        <f>IF(ISBLANK($C92),"",IF(OR(AND(D92=versteckt!C$1,'Erfassung Schulungstunden'!E92=versteckt!B$2,'Auswertung pro MA'!E87&gt;=16,'Auswertung pro MA'!F87&gt;=3,OR('Erfassung Schulungstunden'!C92=versteckt!G$1,'Erfassung Schulungstunden'!C92=versteckt!G$2,'Erfassung Schulungstunden'!C92=versteckt!G$3,'Erfassung Schulungstunden'!C92=versteckt!G$7,'Erfassung Schulungstunden'!C92=versteckt!G$8)),AND(D92=versteckt!C$1,'Erfassung Schulungstunden'!E92=versteckt!B$2,'Auswertung pro MA'!E87&gt;=8,'Auswertung pro MA'!F87&gt;=2,OR(C92=versteckt!G$4,'Erfassung Schulungstunden'!C92=versteckt!G$5,'Erfassung Schulungstunden'!C92=versteckt!G$6))),1,2))</f>
        <v/>
      </c>
      <c r="CT92" s="66" t="str">
        <f>'Auswertung pro MA'!D87</f>
        <v/>
      </c>
      <c r="CU92" s="150"/>
      <c r="CV92" s="8"/>
      <c r="CW92" s="8"/>
      <c r="CX92" s="8"/>
      <c r="CY92" s="8"/>
      <c r="CZ92" s="8"/>
    </row>
    <row r="93" spans="1:104" x14ac:dyDescent="0.25">
      <c r="A93" s="57"/>
      <c r="B93" s="172"/>
      <c r="C93" s="59"/>
      <c r="D93" s="59"/>
      <c r="E93" s="174"/>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3"/>
      <c r="CH93" s="163"/>
      <c r="CI93" s="163"/>
      <c r="CJ93" s="163"/>
      <c r="CK93" s="163"/>
      <c r="CL93" s="163"/>
      <c r="CM93" s="163"/>
      <c r="CN93" s="163"/>
      <c r="CO93" s="163"/>
      <c r="CP93" s="163"/>
      <c r="CQ93" s="66" t="str">
        <f>IF($CQ$2=2022,IF(ISBLANK($C93),"",IF(OR(AND(D93=versteckt!C$1,'Erfassung Schulungstunden'!E93=versteckt!B$1,'Auswertung pro MA'!E88&gt;=16,'Auswertung pro MA'!F88&gt;=3,OR('Erfassung Schulungstunden'!C93=versteckt!G$1,'Erfassung Schulungstunden'!C93=versteckt!G$2,'Erfassung Schulungstunden'!C93=versteckt!G$3,'Erfassung Schulungstunden'!C93=versteckt!G$7,'Erfassung Schulungstunden'!C93=versteckt!G$8)),AND(D93=versteckt!C$1,'Erfassung Schulungstunden'!E93=versteckt!B$1,'Auswertung pro MA'!E88&gt;=8,'Auswertung pro MA'!F88&gt;=2,OR(C93=versteckt!G$4,'Erfassung Schulungstunden'!C93=versteckt!G$5,'Erfassung Schulungstunden'!C93=versteckt!G$6)),AND(D93=versteckt!C$2,'Auswertung pro MA'!D88&gt;=3)),1,2)),IF(ISBLANK($C93),"",IF(OR(AND(D93=versteckt!C$1,'Erfassung Schulungstunden'!E93=versteckt!B$1,'Auswertung pro MA'!E88&gt;=16,'Auswertung pro MA'!F88&gt;=3,OR('Erfassung Schulungstunden'!C93=versteckt!G$1,'Erfassung Schulungstunden'!C93=versteckt!G$2,'Erfassung Schulungstunden'!C93=versteckt!G$3,'Erfassung Schulungstunden'!C93=versteckt!G$7,'Erfassung Schulungstunden'!C93=versteckt!G$8)),AND(D93=versteckt!C$1,'Erfassung Schulungstunden'!E93=versteckt!B$1,'Auswertung pro MA'!E88&gt;=8,'Auswertung pro MA'!F88&gt;=2,OR(C93=versteckt!G$4,'Erfassung Schulungstunden'!C93=versteckt!G$5,'Erfassung Schulungstunden'!C93=versteckt!G$6)),AND(D93=versteckt!C$2,'Auswertung pro MA'!D88&gt;=6)),1,2)))</f>
        <v/>
      </c>
      <c r="CR93" s="66" t="str">
        <f t="shared" si="5"/>
        <v/>
      </c>
      <c r="CS93" s="67" t="str">
        <f>IF(ISBLANK($C93),"",IF(OR(AND(D93=versteckt!C$1,'Erfassung Schulungstunden'!E93=versteckt!B$2,'Auswertung pro MA'!E88&gt;=16,'Auswertung pro MA'!F88&gt;=3,OR('Erfassung Schulungstunden'!C93=versteckt!G$1,'Erfassung Schulungstunden'!C93=versteckt!G$2,'Erfassung Schulungstunden'!C93=versteckt!G$3,'Erfassung Schulungstunden'!C93=versteckt!G$7,'Erfassung Schulungstunden'!C93=versteckt!G$8)),AND(D93=versteckt!C$1,'Erfassung Schulungstunden'!E93=versteckt!B$2,'Auswertung pro MA'!E88&gt;=8,'Auswertung pro MA'!F88&gt;=2,OR(C93=versteckt!G$4,'Erfassung Schulungstunden'!C93=versteckt!G$5,'Erfassung Schulungstunden'!C93=versteckt!G$6))),1,2))</f>
        <v/>
      </c>
      <c r="CT93" s="66" t="str">
        <f>'Auswertung pro MA'!D88</f>
        <v/>
      </c>
      <c r="CU93" s="150"/>
      <c r="CV93" s="8"/>
      <c r="CW93" s="8"/>
      <c r="CX93" s="8"/>
      <c r="CY93" s="8"/>
      <c r="CZ93" s="8"/>
    </row>
    <row r="94" spans="1:104" x14ac:dyDescent="0.25">
      <c r="A94" s="57"/>
      <c r="B94" s="172"/>
      <c r="C94" s="59"/>
      <c r="D94" s="58"/>
      <c r="E94" s="174"/>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c r="BT94" s="163"/>
      <c r="BU94" s="163"/>
      <c r="BV94" s="163"/>
      <c r="BW94" s="163"/>
      <c r="BX94" s="163"/>
      <c r="BY94" s="163"/>
      <c r="BZ94" s="163"/>
      <c r="CA94" s="163"/>
      <c r="CB94" s="163"/>
      <c r="CC94" s="163"/>
      <c r="CD94" s="163"/>
      <c r="CE94" s="163"/>
      <c r="CF94" s="163"/>
      <c r="CG94" s="163"/>
      <c r="CH94" s="163"/>
      <c r="CI94" s="163"/>
      <c r="CJ94" s="163"/>
      <c r="CK94" s="163"/>
      <c r="CL94" s="163"/>
      <c r="CM94" s="163"/>
      <c r="CN94" s="163"/>
      <c r="CO94" s="163"/>
      <c r="CP94" s="163"/>
      <c r="CQ94" s="66" t="str">
        <f>IF($CQ$2=2022,IF(ISBLANK($C94),"",IF(OR(AND(D94=versteckt!C$1,'Erfassung Schulungstunden'!E94=versteckt!B$1,'Auswertung pro MA'!E89&gt;=16,'Auswertung pro MA'!F89&gt;=3,OR('Erfassung Schulungstunden'!C94=versteckt!G$1,'Erfassung Schulungstunden'!C94=versteckt!G$2,'Erfassung Schulungstunden'!C94=versteckt!G$3,'Erfassung Schulungstunden'!C94=versteckt!G$7,'Erfassung Schulungstunden'!C94=versteckt!G$8)),AND(D94=versteckt!C$1,'Erfassung Schulungstunden'!E94=versteckt!B$1,'Auswertung pro MA'!E89&gt;=8,'Auswertung pro MA'!F89&gt;=2,OR(C94=versteckt!G$4,'Erfassung Schulungstunden'!C94=versteckt!G$5,'Erfassung Schulungstunden'!C94=versteckt!G$6)),AND(D94=versteckt!C$2,'Auswertung pro MA'!D89&gt;=3)),1,2)),IF(ISBLANK($C94),"",IF(OR(AND(D94=versteckt!C$1,'Erfassung Schulungstunden'!E94=versteckt!B$1,'Auswertung pro MA'!E89&gt;=16,'Auswertung pro MA'!F89&gt;=3,OR('Erfassung Schulungstunden'!C94=versteckt!G$1,'Erfassung Schulungstunden'!C94=versteckt!G$2,'Erfassung Schulungstunden'!C94=versteckt!G$3,'Erfassung Schulungstunden'!C94=versteckt!G$7,'Erfassung Schulungstunden'!C94=versteckt!G$8)),AND(D94=versteckt!C$1,'Erfassung Schulungstunden'!E94=versteckt!B$1,'Auswertung pro MA'!E89&gt;=8,'Auswertung pro MA'!F89&gt;=2,OR(C94=versteckt!G$4,'Erfassung Schulungstunden'!C94=versteckt!G$5,'Erfassung Schulungstunden'!C94=versteckt!G$6)),AND(D94=versteckt!C$2,'Auswertung pro MA'!D89&gt;=6)),1,2)))</f>
        <v/>
      </c>
      <c r="CR94" s="66" t="str">
        <f t="shared" si="5"/>
        <v/>
      </c>
      <c r="CS94" s="67" t="str">
        <f>IF(ISBLANK($C94),"",IF(OR(AND(D94=versteckt!C$1,'Erfassung Schulungstunden'!E94=versteckt!B$2,'Auswertung pro MA'!E89&gt;=16,'Auswertung pro MA'!F89&gt;=3,OR('Erfassung Schulungstunden'!C94=versteckt!G$1,'Erfassung Schulungstunden'!C94=versteckt!G$2,'Erfassung Schulungstunden'!C94=versteckt!G$3,'Erfassung Schulungstunden'!C94=versteckt!G$7,'Erfassung Schulungstunden'!C94=versteckt!G$8)),AND(D94=versteckt!C$1,'Erfassung Schulungstunden'!E94=versteckt!B$2,'Auswertung pro MA'!E89&gt;=8,'Auswertung pro MA'!F89&gt;=2,OR(C94=versteckt!G$4,'Erfassung Schulungstunden'!C94=versteckt!G$5,'Erfassung Schulungstunden'!C94=versteckt!G$6))),1,2))</f>
        <v/>
      </c>
      <c r="CT94" s="66" t="str">
        <f>'Auswertung pro MA'!D89</f>
        <v/>
      </c>
      <c r="CU94" s="150"/>
      <c r="CV94" s="8"/>
      <c r="CW94" s="8"/>
      <c r="CX94" s="8"/>
      <c r="CY94" s="8"/>
      <c r="CZ94" s="8"/>
    </row>
    <row r="95" spans="1:104" x14ac:dyDescent="0.25">
      <c r="A95" s="57"/>
      <c r="B95" s="172"/>
      <c r="C95" s="59"/>
      <c r="D95" s="58"/>
      <c r="E95" s="174"/>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3"/>
      <c r="CB95" s="163"/>
      <c r="CC95" s="163"/>
      <c r="CD95" s="163"/>
      <c r="CE95" s="163"/>
      <c r="CF95" s="163"/>
      <c r="CG95" s="163"/>
      <c r="CH95" s="163"/>
      <c r="CI95" s="163"/>
      <c r="CJ95" s="163"/>
      <c r="CK95" s="163"/>
      <c r="CL95" s="163"/>
      <c r="CM95" s="163"/>
      <c r="CN95" s="163"/>
      <c r="CO95" s="163"/>
      <c r="CP95" s="163"/>
      <c r="CQ95" s="66" t="str">
        <f>IF($CQ$2=2022,IF(ISBLANK($C95),"",IF(OR(AND(D95=versteckt!C$1,'Erfassung Schulungstunden'!E95=versteckt!B$1,'Auswertung pro MA'!E90&gt;=16,'Auswertung pro MA'!F90&gt;=3,OR('Erfassung Schulungstunden'!C95=versteckt!G$1,'Erfassung Schulungstunden'!C95=versteckt!G$2,'Erfassung Schulungstunden'!C95=versteckt!G$3,'Erfassung Schulungstunden'!C95=versteckt!G$7,'Erfassung Schulungstunden'!C95=versteckt!G$8)),AND(D95=versteckt!C$1,'Erfassung Schulungstunden'!E95=versteckt!B$1,'Auswertung pro MA'!E90&gt;=8,'Auswertung pro MA'!F90&gt;=2,OR(C95=versteckt!G$4,'Erfassung Schulungstunden'!C95=versteckt!G$5,'Erfassung Schulungstunden'!C95=versteckt!G$6)),AND(D95=versteckt!C$2,'Auswertung pro MA'!D90&gt;=3)),1,2)),IF(ISBLANK($C95),"",IF(OR(AND(D95=versteckt!C$1,'Erfassung Schulungstunden'!E95=versteckt!B$1,'Auswertung pro MA'!E90&gt;=16,'Auswertung pro MA'!F90&gt;=3,OR('Erfassung Schulungstunden'!C95=versteckt!G$1,'Erfassung Schulungstunden'!C95=versteckt!G$2,'Erfassung Schulungstunden'!C95=versteckt!G$3,'Erfassung Schulungstunden'!C95=versteckt!G$7,'Erfassung Schulungstunden'!C95=versteckt!G$8)),AND(D95=versteckt!C$1,'Erfassung Schulungstunden'!E95=versteckt!B$1,'Auswertung pro MA'!E90&gt;=8,'Auswertung pro MA'!F90&gt;=2,OR(C95=versteckt!G$4,'Erfassung Schulungstunden'!C95=versteckt!G$5,'Erfassung Schulungstunden'!C95=versteckt!G$6)),AND(D95=versteckt!C$2,'Auswertung pro MA'!D90&gt;=6)),1,2)))</f>
        <v/>
      </c>
      <c r="CR95" s="66" t="str">
        <f t="shared" si="5"/>
        <v/>
      </c>
      <c r="CS95" s="67" t="str">
        <f>IF(ISBLANK($C95),"",IF(OR(AND(D95=versteckt!C$1,'Erfassung Schulungstunden'!E95=versteckt!B$2,'Auswertung pro MA'!E90&gt;=16,'Auswertung pro MA'!F90&gt;=3,OR('Erfassung Schulungstunden'!C95=versteckt!G$1,'Erfassung Schulungstunden'!C95=versteckt!G$2,'Erfassung Schulungstunden'!C95=versteckt!G$3,'Erfassung Schulungstunden'!C95=versteckt!G$7,'Erfassung Schulungstunden'!C95=versteckt!G$8)),AND(D95=versteckt!C$1,'Erfassung Schulungstunden'!E95=versteckt!B$2,'Auswertung pro MA'!E90&gt;=8,'Auswertung pro MA'!F90&gt;=2,OR(C95=versteckt!G$4,'Erfassung Schulungstunden'!C95=versteckt!G$5,'Erfassung Schulungstunden'!C95=versteckt!G$6))),1,2))</f>
        <v/>
      </c>
      <c r="CT95" s="66" t="str">
        <f>'Auswertung pro MA'!D90</f>
        <v/>
      </c>
      <c r="CU95" s="150"/>
      <c r="CV95" s="8"/>
      <c r="CW95" s="8"/>
      <c r="CX95" s="8"/>
      <c r="CY95" s="8"/>
      <c r="CZ95" s="8"/>
    </row>
    <row r="96" spans="1:104" x14ac:dyDescent="0.25">
      <c r="A96" s="57"/>
      <c r="B96" s="172"/>
      <c r="C96" s="59"/>
      <c r="D96" s="58"/>
      <c r="E96" s="174"/>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163"/>
      <c r="BW96" s="163"/>
      <c r="BX96" s="163"/>
      <c r="BY96" s="163"/>
      <c r="BZ96" s="163"/>
      <c r="CA96" s="163"/>
      <c r="CB96" s="163"/>
      <c r="CC96" s="163"/>
      <c r="CD96" s="163"/>
      <c r="CE96" s="163"/>
      <c r="CF96" s="163"/>
      <c r="CG96" s="163"/>
      <c r="CH96" s="163"/>
      <c r="CI96" s="163"/>
      <c r="CJ96" s="163"/>
      <c r="CK96" s="163"/>
      <c r="CL96" s="163"/>
      <c r="CM96" s="163"/>
      <c r="CN96" s="163"/>
      <c r="CO96" s="163"/>
      <c r="CP96" s="163"/>
      <c r="CQ96" s="66" t="str">
        <f>IF($CQ$2=2022,IF(ISBLANK($C96),"",IF(OR(AND(D96=versteckt!C$1,'Erfassung Schulungstunden'!E96=versteckt!B$1,'Auswertung pro MA'!E91&gt;=16,'Auswertung pro MA'!F91&gt;=3,OR('Erfassung Schulungstunden'!C96=versteckt!G$1,'Erfassung Schulungstunden'!C96=versteckt!G$2,'Erfassung Schulungstunden'!C96=versteckt!G$3,'Erfassung Schulungstunden'!C96=versteckt!G$7,'Erfassung Schulungstunden'!C96=versteckt!G$8)),AND(D96=versteckt!C$1,'Erfassung Schulungstunden'!E96=versteckt!B$1,'Auswertung pro MA'!E91&gt;=8,'Auswertung pro MA'!F91&gt;=2,OR(C96=versteckt!G$4,'Erfassung Schulungstunden'!C96=versteckt!G$5,'Erfassung Schulungstunden'!C96=versteckt!G$6)),AND(D96=versteckt!C$2,'Auswertung pro MA'!D91&gt;=3)),1,2)),IF(ISBLANK($C96),"",IF(OR(AND(D96=versteckt!C$1,'Erfassung Schulungstunden'!E96=versteckt!B$1,'Auswertung pro MA'!E91&gt;=16,'Auswertung pro MA'!F91&gt;=3,OR('Erfassung Schulungstunden'!C96=versteckt!G$1,'Erfassung Schulungstunden'!C96=versteckt!G$2,'Erfassung Schulungstunden'!C96=versteckt!G$3,'Erfassung Schulungstunden'!C96=versteckt!G$7,'Erfassung Schulungstunden'!C96=versteckt!G$8)),AND(D96=versteckt!C$1,'Erfassung Schulungstunden'!E96=versteckt!B$1,'Auswertung pro MA'!E91&gt;=8,'Auswertung pro MA'!F91&gt;=2,OR(C96=versteckt!G$4,'Erfassung Schulungstunden'!C96=versteckt!G$5,'Erfassung Schulungstunden'!C96=versteckt!G$6)),AND(D96=versteckt!C$2,'Auswertung pro MA'!D91&gt;=6)),1,2)))</f>
        <v/>
      </c>
      <c r="CR96" s="66" t="str">
        <f t="shared" si="5"/>
        <v/>
      </c>
      <c r="CS96" s="67" t="str">
        <f>IF(ISBLANK($C96),"",IF(OR(AND(D96=versteckt!C$1,'Erfassung Schulungstunden'!E96=versteckt!B$2,'Auswertung pro MA'!E91&gt;=16,'Auswertung pro MA'!F91&gt;=3,OR('Erfassung Schulungstunden'!C96=versteckt!G$1,'Erfassung Schulungstunden'!C96=versteckt!G$2,'Erfassung Schulungstunden'!C96=versteckt!G$3,'Erfassung Schulungstunden'!C96=versteckt!G$7,'Erfassung Schulungstunden'!C96=versteckt!G$8)),AND(D96=versteckt!C$1,'Erfassung Schulungstunden'!E96=versteckt!B$2,'Auswertung pro MA'!E91&gt;=8,'Auswertung pro MA'!F91&gt;=2,OR(C96=versteckt!G$4,'Erfassung Schulungstunden'!C96=versteckt!G$5,'Erfassung Schulungstunden'!C96=versteckt!G$6))),1,2))</f>
        <v/>
      </c>
      <c r="CT96" s="66" t="str">
        <f>'Auswertung pro MA'!D91</f>
        <v/>
      </c>
      <c r="CU96" s="150"/>
      <c r="CV96" s="8"/>
      <c r="CW96" s="8"/>
      <c r="CX96" s="8"/>
      <c r="CY96" s="8"/>
      <c r="CZ96" s="8"/>
    </row>
    <row r="97" spans="1:104" x14ac:dyDescent="0.25">
      <c r="A97" s="57"/>
      <c r="B97" s="172"/>
      <c r="C97" s="59"/>
      <c r="D97" s="59"/>
      <c r="E97" s="174"/>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3"/>
      <c r="BX97" s="163"/>
      <c r="BY97" s="163"/>
      <c r="BZ97" s="163"/>
      <c r="CA97" s="163"/>
      <c r="CB97" s="163"/>
      <c r="CC97" s="163"/>
      <c r="CD97" s="163"/>
      <c r="CE97" s="163"/>
      <c r="CF97" s="163"/>
      <c r="CG97" s="163"/>
      <c r="CH97" s="163"/>
      <c r="CI97" s="163"/>
      <c r="CJ97" s="163"/>
      <c r="CK97" s="163"/>
      <c r="CL97" s="163"/>
      <c r="CM97" s="163"/>
      <c r="CN97" s="163"/>
      <c r="CO97" s="163"/>
      <c r="CP97" s="163"/>
      <c r="CQ97" s="66" t="str">
        <f>IF($CQ$2=2022,IF(ISBLANK($C97),"",IF(OR(AND(D97=versteckt!C$1,'Erfassung Schulungstunden'!E97=versteckt!B$1,'Auswertung pro MA'!E92&gt;=16,'Auswertung pro MA'!F92&gt;=3,OR('Erfassung Schulungstunden'!C97=versteckt!G$1,'Erfassung Schulungstunden'!C97=versteckt!G$2,'Erfassung Schulungstunden'!C97=versteckt!G$3,'Erfassung Schulungstunden'!C97=versteckt!G$7,'Erfassung Schulungstunden'!C97=versteckt!G$8)),AND(D97=versteckt!C$1,'Erfassung Schulungstunden'!E97=versteckt!B$1,'Auswertung pro MA'!E92&gt;=8,'Auswertung pro MA'!F92&gt;=2,OR(C97=versteckt!G$4,'Erfassung Schulungstunden'!C97=versteckt!G$5,'Erfassung Schulungstunden'!C97=versteckt!G$6)),AND(D97=versteckt!C$2,'Auswertung pro MA'!D92&gt;=3)),1,2)),IF(ISBLANK($C97),"",IF(OR(AND(D97=versteckt!C$1,'Erfassung Schulungstunden'!E97=versteckt!B$1,'Auswertung pro MA'!E92&gt;=16,'Auswertung pro MA'!F92&gt;=3,OR('Erfassung Schulungstunden'!C97=versteckt!G$1,'Erfassung Schulungstunden'!C97=versteckt!G$2,'Erfassung Schulungstunden'!C97=versteckt!G$3,'Erfassung Schulungstunden'!C97=versteckt!G$7,'Erfassung Schulungstunden'!C97=versteckt!G$8)),AND(D97=versteckt!C$1,'Erfassung Schulungstunden'!E97=versteckt!B$1,'Auswertung pro MA'!E92&gt;=8,'Auswertung pro MA'!F92&gt;=2,OR(C97=versteckt!G$4,'Erfassung Schulungstunden'!C97=versteckt!G$5,'Erfassung Schulungstunden'!C97=versteckt!G$6)),AND(D97=versteckt!C$2,'Auswertung pro MA'!D92&gt;=6)),1,2)))</f>
        <v/>
      </c>
      <c r="CR97" s="66" t="str">
        <f t="shared" si="5"/>
        <v/>
      </c>
      <c r="CS97" s="67" t="str">
        <f>IF(ISBLANK($C97),"",IF(OR(AND(D97=versteckt!C$1,'Erfassung Schulungstunden'!E97=versteckt!B$2,'Auswertung pro MA'!E92&gt;=16,'Auswertung pro MA'!F92&gt;=3,OR('Erfassung Schulungstunden'!C97=versteckt!G$1,'Erfassung Schulungstunden'!C97=versteckt!G$2,'Erfassung Schulungstunden'!C97=versteckt!G$3,'Erfassung Schulungstunden'!C97=versteckt!G$7,'Erfassung Schulungstunden'!C97=versteckt!G$8)),AND(D97=versteckt!C$1,'Erfassung Schulungstunden'!E97=versteckt!B$2,'Auswertung pro MA'!E92&gt;=8,'Auswertung pro MA'!F92&gt;=2,OR(C97=versteckt!G$4,'Erfassung Schulungstunden'!C97=versteckt!G$5,'Erfassung Schulungstunden'!C97=versteckt!G$6))),1,2))</f>
        <v/>
      </c>
      <c r="CT97" s="66" t="str">
        <f>'Auswertung pro MA'!D92</f>
        <v/>
      </c>
      <c r="CU97" s="150"/>
      <c r="CV97" s="8"/>
      <c r="CW97" s="8"/>
      <c r="CX97" s="8"/>
      <c r="CY97" s="8"/>
      <c r="CZ97" s="8"/>
    </row>
    <row r="98" spans="1:104" x14ac:dyDescent="0.25">
      <c r="A98" s="57"/>
      <c r="B98" s="172"/>
      <c r="C98" s="59"/>
      <c r="D98" s="59"/>
      <c r="E98" s="174"/>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c r="BT98" s="163"/>
      <c r="BU98" s="163"/>
      <c r="BV98" s="163"/>
      <c r="BW98" s="163"/>
      <c r="BX98" s="163"/>
      <c r="BY98" s="163"/>
      <c r="BZ98" s="163"/>
      <c r="CA98" s="163"/>
      <c r="CB98" s="163"/>
      <c r="CC98" s="163"/>
      <c r="CD98" s="163"/>
      <c r="CE98" s="163"/>
      <c r="CF98" s="163"/>
      <c r="CG98" s="163"/>
      <c r="CH98" s="163"/>
      <c r="CI98" s="163"/>
      <c r="CJ98" s="163"/>
      <c r="CK98" s="163"/>
      <c r="CL98" s="163"/>
      <c r="CM98" s="163"/>
      <c r="CN98" s="163"/>
      <c r="CO98" s="163"/>
      <c r="CP98" s="163"/>
      <c r="CQ98" s="66" t="str">
        <f>IF($CQ$2=2022,IF(ISBLANK($C98),"",IF(OR(AND(D98=versteckt!C$1,'Erfassung Schulungstunden'!E98=versteckt!B$1,'Auswertung pro MA'!E93&gt;=16,'Auswertung pro MA'!F93&gt;=3,OR('Erfassung Schulungstunden'!C98=versteckt!G$1,'Erfassung Schulungstunden'!C98=versteckt!G$2,'Erfassung Schulungstunden'!C98=versteckt!G$3,'Erfassung Schulungstunden'!C98=versteckt!G$7,'Erfassung Schulungstunden'!C98=versteckt!G$8)),AND(D98=versteckt!C$1,'Erfassung Schulungstunden'!E98=versteckt!B$1,'Auswertung pro MA'!E93&gt;=8,'Auswertung pro MA'!F93&gt;=2,OR(C98=versteckt!G$4,'Erfassung Schulungstunden'!C98=versteckt!G$5,'Erfassung Schulungstunden'!C98=versteckt!G$6)),AND(D98=versteckt!C$2,'Auswertung pro MA'!D93&gt;=3)),1,2)),IF(ISBLANK($C98),"",IF(OR(AND(D98=versteckt!C$1,'Erfassung Schulungstunden'!E98=versteckt!B$1,'Auswertung pro MA'!E93&gt;=16,'Auswertung pro MA'!F93&gt;=3,OR('Erfassung Schulungstunden'!C98=versteckt!G$1,'Erfassung Schulungstunden'!C98=versteckt!G$2,'Erfassung Schulungstunden'!C98=versteckt!G$3,'Erfassung Schulungstunden'!C98=versteckt!G$7,'Erfassung Schulungstunden'!C98=versteckt!G$8)),AND(D98=versteckt!C$1,'Erfassung Schulungstunden'!E98=versteckt!B$1,'Auswertung pro MA'!E93&gt;=8,'Auswertung pro MA'!F93&gt;=2,OR(C98=versteckt!G$4,'Erfassung Schulungstunden'!C98=versteckt!G$5,'Erfassung Schulungstunden'!C98=versteckt!G$6)),AND(D98=versteckt!C$2,'Auswertung pro MA'!D93&gt;=6)),1,2)))</f>
        <v/>
      </c>
      <c r="CR98" s="66" t="str">
        <f t="shared" si="5"/>
        <v/>
      </c>
      <c r="CS98" s="67" t="str">
        <f>IF(ISBLANK($C98),"",IF(OR(AND(D98=versteckt!C$1,'Erfassung Schulungstunden'!E98=versteckt!B$2,'Auswertung pro MA'!E93&gt;=16,'Auswertung pro MA'!F93&gt;=3,OR('Erfassung Schulungstunden'!C98=versteckt!G$1,'Erfassung Schulungstunden'!C98=versteckt!G$2,'Erfassung Schulungstunden'!C98=versteckt!G$3,'Erfassung Schulungstunden'!C98=versteckt!G$7,'Erfassung Schulungstunden'!C98=versteckt!G$8)),AND(D98=versteckt!C$1,'Erfassung Schulungstunden'!E98=versteckt!B$2,'Auswertung pro MA'!E93&gt;=8,'Auswertung pro MA'!F93&gt;=2,OR(C98=versteckt!G$4,'Erfassung Schulungstunden'!C98=versteckt!G$5,'Erfassung Schulungstunden'!C98=versteckt!G$6))),1,2))</f>
        <v/>
      </c>
      <c r="CT98" s="66" t="str">
        <f>'Auswertung pro MA'!D93</f>
        <v/>
      </c>
      <c r="CU98" s="150"/>
      <c r="CV98" s="8"/>
      <c r="CW98" s="8"/>
      <c r="CX98" s="8"/>
      <c r="CY98" s="8"/>
      <c r="CZ98" s="8"/>
    </row>
    <row r="99" spans="1:104" x14ac:dyDescent="0.25">
      <c r="A99" s="57"/>
      <c r="B99" s="172"/>
      <c r="C99" s="59"/>
      <c r="D99" s="58"/>
      <c r="E99" s="174"/>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3"/>
      <c r="CK99" s="163"/>
      <c r="CL99" s="163"/>
      <c r="CM99" s="163"/>
      <c r="CN99" s="163"/>
      <c r="CO99" s="163"/>
      <c r="CP99" s="163"/>
      <c r="CQ99" s="66" t="str">
        <f>IF($CQ$2=2022,IF(ISBLANK($C99),"",IF(OR(AND(D99=versteckt!C$1,'Erfassung Schulungstunden'!E99=versteckt!B$1,'Auswertung pro MA'!E94&gt;=16,'Auswertung pro MA'!F94&gt;=3,OR('Erfassung Schulungstunden'!C99=versteckt!G$1,'Erfassung Schulungstunden'!C99=versteckt!G$2,'Erfassung Schulungstunden'!C99=versteckt!G$3,'Erfassung Schulungstunden'!C99=versteckt!G$7,'Erfassung Schulungstunden'!C99=versteckt!G$8)),AND(D99=versteckt!C$1,'Erfassung Schulungstunden'!E99=versteckt!B$1,'Auswertung pro MA'!E94&gt;=8,'Auswertung pro MA'!F94&gt;=2,OR(C99=versteckt!G$4,'Erfassung Schulungstunden'!C99=versteckt!G$5,'Erfassung Schulungstunden'!C99=versteckt!G$6)),AND(D99=versteckt!C$2,'Auswertung pro MA'!D94&gt;=3)),1,2)),IF(ISBLANK($C99),"",IF(OR(AND(D99=versteckt!C$1,'Erfassung Schulungstunden'!E99=versteckt!B$1,'Auswertung pro MA'!E94&gt;=16,'Auswertung pro MA'!F94&gt;=3,OR('Erfassung Schulungstunden'!C99=versteckt!G$1,'Erfassung Schulungstunden'!C99=versteckt!G$2,'Erfassung Schulungstunden'!C99=versteckt!G$3,'Erfassung Schulungstunden'!C99=versteckt!G$7,'Erfassung Schulungstunden'!C99=versteckt!G$8)),AND(D99=versteckt!C$1,'Erfassung Schulungstunden'!E99=versteckt!B$1,'Auswertung pro MA'!E94&gt;=8,'Auswertung pro MA'!F94&gt;=2,OR(C99=versteckt!G$4,'Erfassung Schulungstunden'!C99=versteckt!G$5,'Erfassung Schulungstunden'!C99=versteckt!G$6)),AND(D99=versteckt!C$2,'Auswertung pro MA'!D94&gt;=6)),1,2)))</f>
        <v/>
      </c>
      <c r="CR99" s="66" t="str">
        <f t="shared" si="5"/>
        <v/>
      </c>
      <c r="CS99" s="67" t="str">
        <f>IF(ISBLANK($C99),"",IF(OR(AND(D99=versteckt!C$1,'Erfassung Schulungstunden'!E99=versteckt!B$2,'Auswertung pro MA'!E94&gt;=16,'Auswertung pro MA'!F94&gt;=3,OR('Erfassung Schulungstunden'!C99=versteckt!G$1,'Erfassung Schulungstunden'!C99=versteckt!G$2,'Erfassung Schulungstunden'!C99=versteckt!G$3,'Erfassung Schulungstunden'!C99=versteckt!G$7,'Erfassung Schulungstunden'!C99=versteckt!G$8)),AND(D99=versteckt!C$1,'Erfassung Schulungstunden'!E99=versteckt!B$2,'Auswertung pro MA'!E94&gt;=8,'Auswertung pro MA'!F94&gt;=2,OR(C99=versteckt!G$4,'Erfassung Schulungstunden'!C99=versteckt!G$5,'Erfassung Schulungstunden'!C99=versteckt!G$6))),1,2))</f>
        <v/>
      </c>
      <c r="CT99" s="66" t="str">
        <f>'Auswertung pro MA'!D94</f>
        <v/>
      </c>
      <c r="CU99" s="150"/>
      <c r="CV99" s="8"/>
      <c r="CW99" s="8"/>
      <c r="CX99" s="8"/>
      <c r="CY99" s="8"/>
      <c r="CZ99" s="8"/>
    </row>
    <row r="100" spans="1:104" x14ac:dyDescent="0.25">
      <c r="A100" s="57"/>
      <c r="B100" s="172"/>
      <c r="C100" s="59"/>
      <c r="D100" s="58"/>
      <c r="E100" s="174"/>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66" t="str">
        <f>IF($CQ$2=2022,IF(ISBLANK($C100),"",IF(OR(AND(D100=versteckt!C$1,'Erfassung Schulungstunden'!E100=versteckt!B$1,'Auswertung pro MA'!E95&gt;=16,'Auswertung pro MA'!F95&gt;=3,OR('Erfassung Schulungstunden'!C100=versteckt!G$1,'Erfassung Schulungstunden'!C100=versteckt!G$2,'Erfassung Schulungstunden'!C100=versteckt!G$3,'Erfassung Schulungstunden'!C100=versteckt!G$7,'Erfassung Schulungstunden'!C100=versteckt!G$8)),AND(D100=versteckt!C$1,'Erfassung Schulungstunden'!E100=versteckt!B$1,'Auswertung pro MA'!E95&gt;=8,'Auswertung pro MA'!F95&gt;=2,OR(C100=versteckt!G$4,'Erfassung Schulungstunden'!C100=versteckt!G$5,'Erfassung Schulungstunden'!C100=versteckt!G$6)),AND(D100=versteckt!C$2,'Auswertung pro MA'!D95&gt;=3)),1,2)),IF(ISBLANK($C100),"",IF(OR(AND(D100=versteckt!C$1,'Erfassung Schulungstunden'!E100=versteckt!B$1,'Auswertung pro MA'!E95&gt;=16,'Auswertung pro MA'!F95&gt;=3,OR('Erfassung Schulungstunden'!C100=versteckt!G$1,'Erfassung Schulungstunden'!C100=versteckt!G$2,'Erfassung Schulungstunden'!C100=versteckt!G$3,'Erfassung Schulungstunden'!C100=versteckt!G$7,'Erfassung Schulungstunden'!C100=versteckt!G$8)),AND(D100=versteckt!C$1,'Erfassung Schulungstunden'!E100=versteckt!B$1,'Auswertung pro MA'!E95&gt;=8,'Auswertung pro MA'!F95&gt;=2,OR(C100=versteckt!G$4,'Erfassung Schulungstunden'!C100=versteckt!G$5,'Erfassung Schulungstunden'!C100=versteckt!G$6)),AND(D100=versteckt!C$2,'Auswertung pro MA'!D95&gt;=6)),1,2)))</f>
        <v/>
      </c>
      <c r="CR100" s="66" t="str">
        <f t="shared" si="5"/>
        <v/>
      </c>
      <c r="CS100" s="67" t="str">
        <f>IF(ISBLANK($C100),"",IF(OR(AND(D100=versteckt!C$1,'Erfassung Schulungstunden'!E100=versteckt!B$2,'Auswertung pro MA'!E95&gt;=16,'Auswertung pro MA'!F95&gt;=3,OR('Erfassung Schulungstunden'!C100=versteckt!G$1,'Erfassung Schulungstunden'!C100=versteckt!G$2,'Erfassung Schulungstunden'!C100=versteckt!G$3,'Erfassung Schulungstunden'!C100=versteckt!G$7,'Erfassung Schulungstunden'!C100=versteckt!G$8)),AND(D100=versteckt!C$1,'Erfassung Schulungstunden'!E100=versteckt!B$2,'Auswertung pro MA'!E95&gt;=8,'Auswertung pro MA'!F95&gt;=2,OR(C100=versteckt!G$4,'Erfassung Schulungstunden'!C100=versteckt!G$5,'Erfassung Schulungstunden'!C100=versteckt!G$6))),1,2))</f>
        <v/>
      </c>
      <c r="CT100" s="66" t="str">
        <f>'Auswertung pro MA'!D95</f>
        <v/>
      </c>
      <c r="CU100" s="150"/>
      <c r="CV100" s="8"/>
      <c r="CW100" s="8"/>
      <c r="CX100" s="8"/>
      <c r="CY100" s="8"/>
      <c r="CZ100" s="8"/>
    </row>
    <row r="101" spans="1:104" x14ac:dyDescent="0.25">
      <c r="A101" s="57"/>
      <c r="B101" s="172"/>
      <c r="C101" s="59"/>
      <c r="D101" s="58"/>
      <c r="E101" s="174"/>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66" t="str">
        <f>IF($CQ$2=2022,IF(ISBLANK($C101),"",IF(OR(AND(D101=versteckt!C$1,'Erfassung Schulungstunden'!E101=versteckt!B$1,'Auswertung pro MA'!E96&gt;=16,'Auswertung pro MA'!F96&gt;=3,OR('Erfassung Schulungstunden'!C101=versteckt!G$1,'Erfassung Schulungstunden'!C101=versteckt!G$2,'Erfassung Schulungstunden'!C101=versteckt!G$3,'Erfassung Schulungstunden'!C101=versteckt!G$7,'Erfassung Schulungstunden'!C101=versteckt!G$8)),AND(D101=versteckt!C$1,'Erfassung Schulungstunden'!E101=versteckt!B$1,'Auswertung pro MA'!E96&gt;=8,'Auswertung pro MA'!F96&gt;=2,OR(C101=versteckt!G$4,'Erfassung Schulungstunden'!C101=versteckt!G$5,'Erfassung Schulungstunden'!C101=versteckt!G$6)),AND(D101=versteckt!C$2,'Auswertung pro MA'!D96&gt;=3)),1,2)),IF(ISBLANK($C101),"",IF(OR(AND(D101=versteckt!C$1,'Erfassung Schulungstunden'!E101=versteckt!B$1,'Auswertung pro MA'!E96&gt;=16,'Auswertung pro MA'!F96&gt;=3,OR('Erfassung Schulungstunden'!C101=versteckt!G$1,'Erfassung Schulungstunden'!C101=versteckt!G$2,'Erfassung Schulungstunden'!C101=versteckt!G$3,'Erfassung Schulungstunden'!C101=versteckt!G$7,'Erfassung Schulungstunden'!C101=versteckt!G$8)),AND(D101=versteckt!C$1,'Erfassung Schulungstunden'!E101=versteckt!B$1,'Auswertung pro MA'!E96&gt;=8,'Auswertung pro MA'!F96&gt;=2,OR(C101=versteckt!G$4,'Erfassung Schulungstunden'!C101=versteckt!G$5,'Erfassung Schulungstunden'!C101=versteckt!G$6)),AND(D101=versteckt!C$2,'Auswertung pro MA'!D96&gt;=6)),1,2)))</f>
        <v/>
      </c>
      <c r="CR101" s="66" t="str">
        <f t="shared" si="5"/>
        <v/>
      </c>
      <c r="CS101" s="67" t="str">
        <f>IF(ISBLANK($C101),"",IF(OR(AND(D101=versteckt!C$1,'Erfassung Schulungstunden'!E101=versteckt!B$2,'Auswertung pro MA'!E96&gt;=16,'Auswertung pro MA'!F96&gt;=3,OR('Erfassung Schulungstunden'!C101=versteckt!G$1,'Erfassung Schulungstunden'!C101=versteckt!G$2,'Erfassung Schulungstunden'!C101=versteckt!G$3,'Erfassung Schulungstunden'!C101=versteckt!G$7,'Erfassung Schulungstunden'!C101=versteckt!G$8)),AND(D101=versteckt!C$1,'Erfassung Schulungstunden'!E101=versteckt!B$2,'Auswertung pro MA'!E96&gt;=8,'Auswertung pro MA'!F96&gt;=2,OR(C101=versteckt!G$4,'Erfassung Schulungstunden'!C101=versteckt!G$5,'Erfassung Schulungstunden'!C101=versteckt!G$6))),1,2))</f>
        <v/>
      </c>
      <c r="CT101" s="66" t="str">
        <f>'Auswertung pro MA'!D96</f>
        <v/>
      </c>
      <c r="CU101" s="150"/>
      <c r="CV101" s="8"/>
      <c r="CW101" s="8"/>
      <c r="CX101" s="8"/>
      <c r="CY101" s="8"/>
      <c r="CZ101" s="8"/>
    </row>
    <row r="102" spans="1:104" x14ac:dyDescent="0.25">
      <c r="A102" s="57"/>
      <c r="B102" s="172"/>
      <c r="C102" s="59"/>
      <c r="D102" s="59"/>
      <c r="E102" s="174"/>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66" t="str">
        <f>IF($CQ$2=2022,IF(ISBLANK($C102),"",IF(OR(AND(D102=versteckt!C$1,'Erfassung Schulungstunden'!E102=versteckt!B$1,'Auswertung pro MA'!E97&gt;=16,'Auswertung pro MA'!F97&gt;=3,OR('Erfassung Schulungstunden'!C102=versteckt!G$1,'Erfassung Schulungstunden'!C102=versteckt!G$2,'Erfassung Schulungstunden'!C102=versteckt!G$3,'Erfassung Schulungstunden'!C102=versteckt!G$7,'Erfassung Schulungstunden'!C102=versteckt!G$8)),AND(D102=versteckt!C$1,'Erfassung Schulungstunden'!E102=versteckt!B$1,'Auswertung pro MA'!E97&gt;=8,'Auswertung pro MA'!F97&gt;=2,OR(C102=versteckt!G$4,'Erfassung Schulungstunden'!C102=versteckt!G$5,'Erfassung Schulungstunden'!C102=versteckt!G$6)),AND(D102=versteckt!C$2,'Auswertung pro MA'!D97&gt;=3)),1,2)),IF(ISBLANK($C102),"",IF(OR(AND(D102=versteckt!C$1,'Erfassung Schulungstunden'!E102=versteckt!B$1,'Auswertung pro MA'!E97&gt;=16,'Auswertung pro MA'!F97&gt;=3,OR('Erfassung Schulungstunden'!C102=versteckt!G$1,'Erfassung Schulungstunden'!C102=versteckt!G$2,'Erfassung Schulungstunden'!C102=versteckt!G$3,'Erfassung Schulungstunden'!C102=versteckt!G$7,'Erfassung Schulungstunden'!C102=versteckt!G$8)),AND(D102=versteckt!C$1,'Erfassung Schulungstunden'!E102=versteckt!B$1,'Auswertung pro MA'!E97&gt;=8,'Auswertung pro MA'!F97&gt;=2,OR(C102=versteckt!G$4,'Erfassung Schulungstunden'!C102=versteckt!G$5,'Erfassung Schulungstunden'!C102=versteckt!G$6)),AND(D102=versteckt!C$2,'Auswertung pro MA'!D97&gt;=6)),1,2)))</f>
        <v/>
      </c>
      <c r="CR102" s="66" t="str">
        <f t="shared" si="5"/>
        <v/>
      </c>
      <c r="CS102" s="67" t="str">
        <f>IF(ISBLANK($C102),"",IF(OR(AND(D102=versteckt!C$1,'Erfassung Schulungstunden'!E102=versteckt!B$2,'Auswertung pro MA'!E97&gt;=16,'Auswertung pro MA'!F97&gt;=3,OR('Erfassung Schulungstunden'!C102=versteckt!G$1,'Erfassung Schulungstunden'!C102=versteckt!G$2,'Erfassung Schulungstunden'!C102=versteckt!G$3,'Erfassung Schulungstunden'!C102=versteckt!G$7,'Erfassung Schulungstunden'!C102=versteckt!G$8)),AND(D102=versteckt!C$1,'Erfassung Schulungstunden'!E102=versteckt!B$2,'Auswertung pro MA'!E97&gt;=8,'Auswertung pro MA'!F97&gt;=2,OR(C102=versteckt!G$4,'Erfassung Schulungstunden'!C102=versteckt!G$5,'Erfassung Schulungstunden'!C102=versteckt!G$6))),1,2))</f>
        <v/>
      </c>
      <c r="CT102" s="66" t="str">
        <f>'Auswertung pro MA'!D97</f>
        <v/>
      </c>
      <c r="CU102" s="150"/>
      <c r="CV102" s="8"/>
      <c r="CW102" s="8"/>
      <c r="CX102" s="8"/>
      <c r="CY102" s="8"/>
      <c r="CZ102" s="8"/>
    </row>
    <row r="103" spans="1:104" x14ac:dyDescent="0.25">
      <c r="A103" s="57"/>
      <c r="B103" s="172"/>
      <c r="C103" s="59"/>
      <c r="D103" s="59"/>
      <c r="E103" s="174"/>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66" t="str">
        <f>IF($CQ$2=2022,IF(ISBLANK($C103),"",IF(OR(AND(D103=versteckt!C$1,'Erfassung Schulungstunden'!E103=versteckt!B$1,'Auswertung pro MA'!E98&gt;=16,'Auswertung pro MA'!F98&gt;=3,OR('Erfassung Schulungstunden'!C103=versteckt!G$1,'Erfassung Schulungstunden'!C103=versteckt!G$2,'Erfassung Schulungstunden'!C103=versteckt!G$3,'Erfassung Schulungstunden'!C103=versteckt!G$7,'Erfassung Schulungstunden'!C103=versteckt!G$8)),AND(D103=versteckt!C$1,'Erfassung Schulungstunden'!E103=versteckt!B$1,'Auswertung pro MA'!E98&gt;=8,'Auswertung pro MA'!F98&gt;=2,OR(C103=versteckt!G$4,'Erfassung Schulungstunden'!C103=versteckt!G$5,'Erfassung Schulungstunden'!C103=versteckt!G$6)),AND(D103=versteckt!C$2,'Auswertung pro MA'!D98&gt;=3)),1,2)),IF(ISBLANK($C103),"",IF(OR(AND(D103=versteckt!C$1,'Erfassung Schulungstunden'!E103=versteckt!B$1,'Auswertung pro MA'!E98&gt;=16,'Auswertung pro MA'!F98&gt;=3,OR('Erfassung Schulungstunden'!C103=versteckt!G$1,'Erfassung Schulungstunden'!C103=versteckt!G$2,'Erfassung Schulungstunden'!C103=versteckt!G$3,'Erfassung Schulungstunden'!C103=versteckt!G$7,'Erfassung Schulungstunden'!C103=versteckt!G$8)),AND(D103=versteckt!C$1,'Erfassung Schulungstunden'!E103=versteckt!B$1,'Auswertung pro MA'!E98&gt;=8,'Auswertung pro MA'!F98&gt;=2,OR(C103=versteckt!G$4,'Erfassung Schulungstunden'!C103=versteckt!G$5,'Erfassung Schulungstunden'!C103=versteckt!G$6)),AND(D103=versteckt!C$2,'Auswertung pro MA'!D98&gt;=6)),1,2)))</f>
        <v/>
      </c>
      <c r="CR103" s="66" t="str">
        <f t="shared" si="5"/>
        <v/>
      </c>
      <c r="CS103" s="67" t="str">
        <f>IF(ISBLANK($C103),"",IF(OR(AND(D103=versteckt!C$1,'Erfassung Schulungstunden'!E103=versteckt!B$2,'Auswertung pro MA'!E98&gt;=16,'Auswertung pro MA'!F98&gt;=3,OR('Erfassung Schulungstunden'!C103=versteckt!G$1,'Erfassung Schulungstunden'!C103=versteckt!G$2,'Erfassung Schulungstunden'!C103=versteckt!G$3,'Erfassung Schulungstunden'!C103=versteckt!G$7,'Erfassung Schulungstunden'!C103=versteckt!G$8)),AND(D103=versteckt!C$1,'Erfassung Schulungstunden'!E103=versteckt!B$2,'Auswertung pro MA'!E98&gt;=8,'Auswertung pro MA'!F98&gt;=2,OR(C103=versteckt!G$4,'Erfassung Schulungstunden'!C103=versteckt!G$5,'Erfassung Schulungstunden'!C103=versteckt!G$6))),1,2))</f>
        <v/>
      </c>
      <c r="CT103" s="66" t="str">
        <f>'Auswertung pro MA'!D98</f>
        <v/>
      </c>
      <c r="CU103" s="150"/>
      <c r="CV103" s="8"/>
      <c r="CW103" s="8"/>
      <c r="CX103" s="8"/>
      <c r="CY103" s="8"/>
      <c r="CZ103" s="8"/>
    </row>
    <row r="104" spans="1:104" x14ac:dyDescent="0.25">
      <c r="A104" s="57"/>
      <c r="B104" s="172"/>
      <c r="C104" s="59"/>
      <c r="D104" s="58"/>
      <c r="E104" s="174"/>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66" t="str">
        <f>IF($CQ$2=2022,IF(ISBLANK($C104),"",IF(OR(AND(D104=versteckt!C$1,'Erfassung Schulungstunden'!E104=versteckt!B$1,'Auswertung pro MA'!E99&gt;=16,'Auswertung pro MA'!F99&gt;=3,OR('Erfassung Schulungstunden'!C104=versteckt!G$1,'Erfassung Schulungstunden'!C104=versteckt!G$2,'Erfassung Schulungstunden'!C104=versteckt!G$3,'Erfassung Schulungstunden'!C104=versteckt!G$7,'Erfassung Schulungstunden'!C104=versteckt!G$8)),AND(D104=versteckt!C$1,'Erfassung Schulungstunden'!E104=versteckt!B$1,'Auswertung pro MA'!E99&gt;=8,'Auswertung pro MA'!F99&gt;=2,OR(C104=versteckt!G$4,'Erfassung Schulungstunden'!C104=versteckt!G$5,'Erfassung Schulungstunden'!C104=versteckt!G$6)),AND(D104=versteckt!C$2,'Auswertung pro MA'!D99&gt;=3)),1,2)),IF(ISBLANK($C104),"",IF(OR(AND(D104=versteckt!C$1,'Erfassung Schulungstunden'!E104=versteckt!B$1,'Auswertung pro MA'!E99&gt;=16,'Auswertung pro MA'!F99&gt;=3,OR('Erfassung Schulungstunden'!C104=versteckt!G$1,'Erfassung Schulungstunden'!C104=versteckt!G$2,'Erfassung Schulungstunden'!C104=versteckt!G$3,'Erfassung Schulungstunden'!C104=versteckt!G$7,'Erfassung Schulungstunden'!C104=versteckt!G$8)),AND(D104=versteckt!C$1,'Erfassung Schulungstunden'!E104=versteckt!B$1,'Auswertung pro MA'!E99&gt;=8,'Auswertung pro MA'!F99&gt;=2,OR(C104=versteckt!G$4,'Erfassung Schulungstunden'!C104=versteckt!G$5,'Erfassung Schulungstunden'!C104=versteckt!G$6)),AND(D104=versteckt!C$2,'Auswertung pro MA'!D99&gt;=6)),1,2)))</f>
        <v/>
      </c>
      <c r="CR104" s="66" t="str">
        <f t="shared" si="5"/>
        <v/>
      </c>
      <c r="CS104" s="67" t="str">
        <f>IF(ISBLANK($C104),"",IF(OR(AND(D104=versteckt!C$1,'Erfassung Schulungstunden'!E104=versteckt!B$2,'Auswertung pro MA'!E99&gt;=16,'Auswertung pro MA'!F99&gt;=3,OR('Erfassung Schulungstunden'!C104=versteckt!G$1,'Erfassung Schulungstunden'!C104=versteckt!G$2,'Erfassung Schulungstunden'!C104=versteckt!G$3,'Erfassung Schulungstunden'!C104=versteckt!G$7,'Erfassung Schulungstunden'!C104=versteckt!G$8)),AND(D104=versteckt!C$1,'Erfassung Schulungstunden'!E104=versteckt!B$2,'Auswertung pro MA'!E99&gt;=8,'Auswertung pro MA'!F99&gt;=2,OR(C104=versteckt!G$4,'Erfassung Schulungstunden'!C104=versteckt!G$5,'Erfassung Schulungstunden'!C104=versteckt!G$6))),1,2))</f>
        <v/>
      </c>
      <c r="CT104" s="66" t="str">
        <f>'Auswertung pro MA'!D99</f>
        <v/>
      </c>
      <c r="CU104" s="150"/>
      <c r="CV104" s="8"/>
      <c r="CW104" s="8"/>
      <c r="CX104" s="8"/>
      <c r="CY104" s="8"/>
      <c r="CZ104" s="8"/>
    </row>
    <row r="105" spans="1:104" x14ac:dyDescent="0.25">
      <c r="A105" s="57"/>
      <c r="B105" s="172"/>
      <c r="C105" s="59"/>
      <c r="D105" s="58"/>
      <c r="E105" s="174"/>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66" t="str">
        <f>IF($CQ$2=2022,IF(ISBLANK($C105),"",IF(OR(AND(D105=versteckt!C$1,'Erfassung Schulungstunden'!E105=versteckt!B$1,'Auswertung pro MA'!E100&gt;=16,'Auswertung pro MA'!F100&gt;=3,OR('Erfassung Schulungstunden'!C105=versteckt!G$1,'Erfassung Schulungstunden'!C105=versteckt!G$2,'Erfassung Schulungstunden'!C105=versteckt!G$3,'Erfassung Schulungstunden'!C105=versteckt!G$7,'Erfassung Schulungstunden'!C105=versteckt!G$8)),AND(D105=versteckt!C$1,'Erfassung Schulungstunden'!E105=versteckt!B$1,'Auswertung pro MA'!E100&gt;=8,'Auswertung pro MA'!F100&gt;=2,OR(C105=versteckt!G$4,'Erfassung Schulungstunden'!C105=versteckt!G$5,'Erfassung Schulungstunden'!C105=versteckt!G$6)),AND(D105=versteckt!C$2,'Auswertung pro MA'!D100&gt;=3)),1,2)),IF(ISBLANK($C105),"",IF(OR(AND(D105=versteckt!C$1,'Erfassung Schulungstunden'!E105=versteckt!B$1,'Auswertung pro MA'!E100&gt;=16,'Auswertung pro MA'!F100&gt;=3,OR('Erfassung Schulungstunden'!C105=versteckt!G$1,'Erfassung Schulungstunden'!C105=versteckt!G$2,'Erfassung Schulungstunden'!C105=versteckt!G$3,'Erfassung Schulungstunden'!C105=versteckt!G$7,'Erfassung Schulungstunden'!C105=versteckt!G$8)),AND(D105=versteckt!C$1,'Erfassung Schulungstunden'!E105=versteckt!B$1,'Auswertung pro MA'!E100&gt;=8,'Auswertung pro MA'!F100&gt;=2,OR(C105=versteckt!G$4,'Erfassung Schulungstunden'!C105=versteckt!G$5,'Erfassung Schulungstunden'!C105=versteckt!G$6)),AND(D105=versteckt!C$2,'Auswertung pro MA'!D100&gt;=6)),1,2)))</f>
        <v/>
      </c>
      <c r="CR105" s="66" t="str">
        <f t="shared" si="5"/>
        <v/>
      </c>
      <c r="CS105" s="67" t="str">
        <f>IF(ISBLANK($C105),"",IF(OR(AND(D105=versteckt!C$1,'Erfassung Schulungstunden'!E105=versteckt!B$2,'Auswertung pro MA'!E100&gt;=16,'Auswertung pro MA'!F100&gt;=3,OR('Erfassung Schulungstunden'!C105=versteckt!G$1,'Erfassung Schulungstunden'!C105=versteckt!G$2,'Erfassung Schulungstunden'!C105=versteckt!G$3,'Erfassung Schulungstunden'!C105=versteckt!G$7,'Erfassung Schulungstunden'!C105=versteckt!G$8)),AND(D105=versteckt!C$1,'Erfassung Schulungstunden'!E105=versteckt!B$2,'Auswertung pro MA'!E100&gt;=8,'Auswertung pro MA'!F100&gt;=2,OR(C105=versteckt!G$4,'Erfassung Schulungstunden'!C105=versteckt!G$5,'Erfassung Schulungstunden'!C105=versteckt!G$6))),1,2))</f>
        <v/>
      </c>
      <c r="CT105" s="66" t="str">
        <f>'Auswertung pro MA'!D100</f>
        <v/>
      </c>
      <c r="CU105" s="150"/>
      <c r="CV105" s="8"/>
      <c r="CW105" s="8"/>
      <c r="CX105" s="8"/>
      <c r="CY105" s="8"/>
      <c r="CZ105" s="8"/>
    </row>
    <row r="106" spans="1:104" x14ac:dyDescent="0.25">
      <c r="A106" s="57"/>
      <c r="B106" s="172"/>
      <c r="C106" s="59"/>
      <c r="D106" s="58"/>
      <c r="E106" s="174"/>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66" t="str">
        <f>IF($CQ$2=2022,IF(ISBLANK($C106),"",IF(OR(AND(D106=versteckt!C$1,'Erfassung Schulungstunden'!E106=versteckt!B$1,'Auswertung pro MA'!E101&gt;=16,'Auswertung pro MA'!F101&gt;=3,OR('Erfassung Schulungstunden'!C106=versteckt!G$1,'Erfassung Schulungstunden'!C106=versteckt!G$2,'Erfassung Schulungstunden'!C106=versteckt!G$3,'Erfassung Schulungstunden'!C106=versteckt!G$7,'Erfassung Schulungstunden'!C106=versteckt!G$8)),AND(D106=versteckt!C$1,'Erfassung Schulungstunden'!E106=versteckt!B$1,'Auswertung pro MA'!E101&gt;=8,'Auswertung pro MA'!F101&gt;=2,OR(C106=versteckt!G$4,'Erfassung Schulungstunden'!C106=versteckt!G$5,'Erfassung Schulungstunden'!C106=versteckt!G$6)),AND(D106=versteckt!C$2,'Auswertung pro MA'!D101&gt;=3)),1,2)),IF(ISBLANK($C106),"",IF(OR(AND(D106=versteckt!C$1,'Erfassung Schulungstunden'!E106=versteckt!B$1,'Auswertung pro MA'!E101&gt;=16,'Auswertung pro MA'!F101&gt;=3,OR('Erfassung Schulungstunden'!C106=versteckt!G$1,'Erfassung Schulungstunden'!C106=versteckt!G$2,'Erfassung Schulungstunden'!C106=versteckt!G$3,'Erfassung Schulungstunden'!C106=versteckt!G$7,'Erfassung Schulungstunden'!C106=versteckt!G$8)),AND(D106=versteckt!C$1,'Erfassung Schulungstunden'!E106=versteckt!B$1,'Auswertung pro MA'!E101&gt;=8,'Auswertung pro MA'!F101&gt;=2,OR(C106=versteckt!G$4,'Erfassung Schulungstunden'!C106=versteckt!G$5,'Erfassung Schulungstunden'!C106=versteckt!G$6)),AND(D106=versteckt!C$2,'Auswertung pro MA'!D101&gt;=6)),1,2)))</f>
        <v/>
      </c>
      <c r="CR106" s="66" t="str">
        <f t="shared" si="5"/>
        <v/>
      </c>
      <c r="CS106" s="67" t="str">
        <f>IF(ISBLANK($C106),"",IF(OR(AND(D106=versteckt!C$1,'Erfassung Schulungstunden'!E106=versteckt!B$2,'Auswertung pro MA'!E101&gt;=16,'Auswertung pro MA'!F101&gt;=3,OR('Erfassung Schulungstunden'!C106=versteckt!G$1,'Erfassung Schulungstunden'!C106=versteckt!G$2,'Erfassung Schulungstunden'!C106=versteckt!G$3,'Erfassung Schulungstunden'!C106=versteckt!G$7,'Erfassung Schulungstunden'!C106=versteckt!G$8)),AND(D106=versteckt!C$1,'Erfassung Schulungstunden'!E106=versteckt!B$2,'Auswertung pro MA'!E101&gt;=8,'Auswertung pro MA'!F101&gt;=2,OR(C106=versteckt!G$4,'Erfassung Schulungstunden'!C106=versteckt!G$5,'Erfassung Schulungstunden'!C106=versteckt!G$6))),1,2))</f>
        <v/>
      </c>
      <c r="CT106" s="66" t="str">
        <f>'Auswertung pro MA'!D101</f>
        <v/>
      </c>
      <c r="CU106" s="150"/>
      <c r="CV106" s="8"/>
      <c r="CW106" s="8"/>
      <c r="CX106" s="8"/>
      <c r="CY106" s="8"/>
      <c r="CZ106" s="8"/>
    </row>
    <row r="107" spans="1:104" x14ac:dyDescent="0.25">
      <c r="A107" s="57"/>
      <c r="B107" s="172"/>
      <c r="C107" s="59"/>
      <c r="D107" s="59"/>
      <c r="E107" s="174"/>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66" t="str">
        <f>IF($CQ$2=2022,IF(ISBLANK($C107),"",IF(OR(AND(D107=versteckt!C$1,'Erfassung Schulungstunden'!E107=versteckt!B$1,'Auswertung pro MA'!E102&gt;=16,'Auswertung pro MA'!F102&gt;=3,OR('Erfassung Schulungstunden'!C107=versteckt!G$1,'Erfassung Schulungstunden'!C107=versteckt!G$2,'Erfassung Schulungstunden'!C107=versteckt!G$3,'Erfassung Schulungstunden'!C107=versteckt!G$7,'Erfassung Schulungstunden'!C107=versteckt!G$8)),AND(D107=versteckt!C$1,'Erfassung Schulungstunden'!E107=versteckt!B$1,'Auswertung pro MA'!E102&gt;=8,'Auswertung pro MA'!F102&gt;=2,OR(C107=versteckt!G$4,'Erfassung Schulungstunden'!C107=versteckt!G$5,'Erfassung Schulungstunden'!C107=versteckt!G$6)),AND(D107=versteckt!C$2,'Auswertung pro MA'!D102&gt;=3)),1,2)),IF(ISBLANK($C107),"",IF(OR(AND(D107=versteckt!C$1,'Erfassung Schulungstunden'!E107=versteckt!B$1,'Auswertung pro MA'!E102&gt;=16,'Auswertung pro MA'!F102&gt;=3,OR('Erfassung Schulungstunden'!C107=versteckt!G$1,'Erfassung Schulungstunden'!C107=versteckt!G$2,'Erfassung Schulungstunden'!C107=versteckt!G$3,'Erfassung Schulungstunden'!C107=versteckt!G$7,'Erfassung Schulungstunden'!C107=versteckt!G$8)),AND(D107=versteckt!C$1,'Erfassung Schulungstunden'!E107=versteckt!B$1,'Auswertung pro MA'!E102&gt;=8,'Auswertung pro MA'!F102&gt;=2,OR(C107=versteckt!G$4,'Erfassung Schulungstunden'!C107=versteckt!G$5,'Erfassung Schulungstunden'!C107=versteckt!G$6)),AND(D107=versteckt!C$2,'Auswertung pro MA'!D102&gt;=6)),1,2)))</f>
        <v/>
      </c>
      <c r="CR107" s="66" t="str">
        <f t="shared" si="5"/>
        <v/>
      </c>
      <c r="CS107" s="67" t="str">
        <f>IF(ISBLANK($C107),"",IF(OR(AND(D107=versteckt!C$1,'Erfassung Schulungstunden'!E107=versteckt!B$2,'Auswertung pro MA'!E102&gt;=16,'Auswertung pro MA'!F102&gt;=3,OR('Erfassung Schulungstunden'!C107=versteckt!G$1,'Erfassung Schulungstunden'!C107=versteckt!G$2,'Erfassung Schulungstunden'!C107=versteckt!G$3,'Erfassung Schulungstunden'!C107=versteckt!G$7,'Erfassung Schulungstunden'!C107=versteckt!G$8)),AND(D107=versteckt!C$1,'Erfassung Schulungstunden'!E107=versteckt!B$2,'Auswertung pro MA'!E102&gt;=8,'Auswertung pro MA'!F102&gt;=2,OR(C107=versteckt!G$4,'Erfassung Schulungstunden'!C107=versteckt!G$5,'Erfassung Schulungstunden'!C107=versteckt!G$6))),1,2))</f>
        <v/>
      </c>
      <c r="CT107" s="66" t="str">
        <f>'Auswertung pro MA'!D102</f>
        <v/>
      </c>
      <c r="CU107" s="150"/>
      <c r="CV107" s="8"/>
      <c r="CW107" s="8"/>
      <c r="CX107" s="8"/>
      <c r="CY107" s="8"/>
      <c r="CZ107" s="8"/>
    </row>
    <row r="108" spans="1:104" x14ac:dyDescent="0.25">
      <c r="A108" s="57"/>
      <c r="B108" s="172"/>
      <c r="C108" s="59"/>
      <c r="D108" s="59"/>
      <c r="E108" s="174"/>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66" t="str">
        <f>IF($CQ$2=2022,IF(ISBLANK($C108),"",IF(OR(AND(D108=versteckt!C$1,'Erfassung Schulungstunden'!E108=versteckt!B$1,'Auswertung pro MA'!E103&gt;=16,'Auswertung pro MA'!F103&gt;=3,OR('Erfassung Schulungstunden'!C108=versteckt!G$1,'Erfassung Schulungstunden'!C108=versteckt!G$2,'Erfassung Schulungstunden'!C108=versteckt!G$3,'Erfassung Schulungstunden'!C108=versteckt!G$7,'Erfassung Schulungstunden'!C108=versteckt!G$8)),AND(D108=versteckt!C$1,'Erfassung Schulungstunden'!E108=versteckt!B$1,'Auswertung pro MA'!E103&gt;=8,'Auswertung pro MA'!F103&gt;=2,OR(C108=versteckt!G$4,'Erfassung Schulungstunden'!C108=versteckt!G$5,'Erfassung Schulungstunden'!C108=versteckt!G$6)),AND(D108=versteckt!C$2,'Auswertung pro MA'!D103&gt;=3)),1,2)),IF(ISBLANK($C108),"",IF(OR(AND(D108=versteckt!C$1,'Erfassung Schulungstunden'!E108=versteckt!B$1,'Auswertung pro MA'!E103&gt;=16,'Auswertung pro MA'!F103&gt;=3,OR('Erfassung Schulungstunden'!C108=versteckt!G$1,'Erfassung Schulungstunden'!C108=versteckt!G$2,'Erfassung Schulungstunden'!C108=versteckt!G$3,'Erfassung Schulungstunden'!C108=versteckt!G$7,'Erfassung Schulungstunden'!C108=versteckt!G$8)),AND(D108=versteckt!C$1,'Erfassung Schulungstunden'!E108=versteckt!B$1,'Auswertung pro MA'!E103&gt;=8,'Auswertung pro MA'!F103&gt;=2,OR(C108=versteckt!G$4,'Erfassung Schulungstunden'!C108=versteckt!G$5,'Erfassung Schulungstunden'!C108=versteckt!G$6)),AND(D108=versteckt!C$2,'Auswertung pro MA'!D103&gt;=6)),1,2)))</f>
        <v/>
      </c>
      <c r="CR108" s="66" t="str">
        <f t="shared" si="5"/>
        <v/>
      </c>
      <c r="CS108" s="67" t="str">
        <f>IF(ISBLANK($C108),"",IF(OR(AND(D108=versteckt!C$1,'Erfassung Schulungstunden'!E108=versteckt!B$2,'Auswertung pro MA'!E103&gt;=16,'Auswertung pro MA'!F103&gt;=3,OR('Erfassung Schulungstunden'!C108=versteckt!G$1,'Erfassung Schulungstunden'!C108=versteckt!G$2,'Erfassung Schulungstunden'!C108=versteckt!G$3,'Erfassung Schulungstunden'!C108=versteckt!G$7,'Erfassung Schulungstunden'!C108=versteckt!G$8)),AND(D108=versteckt!C$1,'Erfassung Schulungstunden'!E108=versteckt!B$2,'Auswertung pro MA'!E103&gt;=8,'Auswertung pro MA'!F103&gt;=2,OR(C108=versteckt!G$4,'Erfassung Schulungstunden'!C108=versteckt!G$5,'Erfassung Schulungstunden'!C108=versteckt!G$6))),1,2))</f>
        <v/>
      </c>
      <c r="CT108" s="66" t="str">
        <f>'Auswertung pro MA'!D103</f>
        <v/>
      </c>
      <c r="CU108" s="150"/>
      <c r="CV108" s="8"/>
      <c r="CW108" s="8"/>
      <c r="CX108" s="8"/>
      <c r="CY108" s="8"/>
      <c r="CZ108" s="8"/>
    </row>
    <row r="109" spans="1:104" x14ac:dyDescent="0.25">
      <c r="A109" s="57"/>
      <c r="B109" s="172"/>
      <c r="C109" s="59"/>
      <c r="D109" s="58"/>
      <c r="E109" s="174"/>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66" t="str">
        <f>IF($CQ$2=2022,IF(ISBLANK($C109),"",IF(OR(AND(D109=versteckt!C$1,'Erfassung Schulungstunden'!E109=versteckt!B$1,'Auswertung pro MA'!E104&gt;=16,'Auswertung pro MA'!F104&gt;=3,OR('Erfassung Schulungstunden'!C109=versteckt!G$1,'Erfassung Schulungstunden'!C109=versteckt!G$2,'Erfassung Schulungstunden'!C109=versteckt!G$3,'Erfassung Schulungstunden'!C109=versteckt!G$7,'Erfassung Schulungstunden'!C109=versteckt!G$8)),AND(D109=versteckt!C$1,'Erfassung Schulungstunden'!E109=versteckt!B$1,'Auswertung pro MA'!E104&gt;=8,'Auswertung pro MA'!F104&gt;=2,OR(C109=versteckt!G$4,'Erfassung Schulungstunden'!C109=versteckt!G$5,'Erfassung Schulungstunden'!C109=versteckt!G$6)),AND(D109=versteckt!C$2,'Auswertung pro MA'!D104&gt;=3)),1,2)),IF(ISBLANK($C109),"",IF(OR(AND(D109=versteckt!C$1,'Erfassung Schulungstunden'!E109=versteckt!B$1,'Auswertung pro MA'!E104&gt;=16,'Auswertung pro MA'!F104&gt;=3,OR('Erfassung Schulungstunden'!C109=versteckt!G$1,'Erfassung Schulungstunden'!C109=versteckt!G$2,'Erfassung Schulungstunden'!C109=versteckt!G$3,'Erfassung Schulungstunden'!C109=versteckt!G$7,'Erfassung Schulungstunden'!C109=versteckt!G$8)),AND(D109=versteckt!C$1,'Erfassung Schulungstunden'!E109=versteckt!B$1,'Auswertung pro MA'!E104&gt;=8,'Auswertung pro MA'!F104&gt;=2,OR(C109=versteckt!G$4,'Erfassung Schulungstunden'!C109=versteckt!G$5,'Erfassung Schulungstunden'!C109=versteckt!G$6)),AND(D109=versteckt!C$2,'Auswertung pro MA'!D104&gt;=6)),1,2)))</f>
        <v/>
      </c>
      <c r="CR109" s="66" t="str">
        <f t="shared" si="5"/>
        <v/>
      </c>
      <c r="CS109" s="67" t="str">
        <f>IF(ISBLANK($C109),"",IF(OR(AND(D109=versteckt!C$1,'Erfassung Schulungstunden'!E109=versteckt!B$2,'Auswertung pro MA'!E104&gt;=16,'Auswertung pro MA'!F104&gt;=3,OR('Erfassung Schulungstunden'!C109=versteckt!G$1,'Erfassung Schulungstunden'!C109=versteckt!G$2,'Erfassung Schulungstunden'!C109=versteckt!G$3,'Erfassung Schulungstunden'!C109=versteckt!G$7,'Erfassung Schulungstunden'!C109=versteckt!G$8)),AND(D109=versteckt!C$1,'Erfassung Schulungstunden'!E109=versteckt!B$2,'Auswertung pro MA'!E104&gt;=8,'Auswertung pro MA'!F104&gt;=2,OR(C109=versteckt!G$4,'Erfassung Schulungstunden'!C109=versteckt!G$5,'Erfassung Schulungstunden'!C109=versteckt!G$6))),1,2))</f>
        <v/>
      </c>
      <c r="CT109" s="66" t="str">
        <f>'Auswertung pro MA'!D104</f>
        <v/>
      </c>
      <c r="CU109" s="150"/>
      <c r="CV109" s="8"/>
      <c r="CW109" s="8"/>
      <c r="CX109" s="8"/>
      <c r="CY109" s="8"/>
      <c r="CZ109" s="8"/>
    </row>
    <row r="110" spans="1:104" x14ac:dyDescent="0.25">
      <c r="A110" s="57"/>
      <c r="B110" s="172"/>
      <c r="C110" s="59"/>
      <c r="D110" s="58"/>
      <c r="E110" s="174"/>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66" t="str">
        <f>IF($CQ$2=2022,IF(ISBLANK($C110),"",IF(OR(AND(D110=versteckt!C$1,'Erfassung Schulungstunden'!E110=versteckt!B$1,'Auswertung pro MA'!E105&gt;=16,'Auswertung pro MA'!F105&gt;=3,OR('Erfassung Schulungstunden'!C110=versteckt!G$1,'Erfassung Schulungstunden'!C110=versteckt!G$2,'Erfassung Schulungstunden'!C110=versteckt!G$3,'Erfassung Schulungstunden'!C110=versteckt!G$7,'Erfassung Schulungstunden'!C110=versteckt!G$8)),AND(D110=versteckt!C$1,'Erfassung Schulungstunden'!E110=versteckt!B$1,'Auswertung pro MA'!E105&gt;=8,'Auswertung pro MA'!F105&gt;=2,OR(C110=versteckt!G$4,'Erfassung Schulungstunden'!C110=versteckt!G$5,'Erfassung Schulungstunden'!C110=versteckt!G$6)),AND(D110=versteckt!C$2,'Auswertung pro MA'!D105&gt;=3)),1,2)),IF(ISBLANK($C110),"",IF(OR(AND(D110=versteckt!C$1,'Erfassung Schulungstunden'!E110=versteckt!B$1,'Auswertung pro MA'!E105&gt;=16,'Auswertung pro MA'!F105&gt;=3,OR('Erfassung Schulungstunden'!C110=versteckt!G$1,'Erfassung Schulungstunden'!C110=versteckt!G$2,'Erfassung Schulungstunden'!C110=versteckt!G$3,'Erfassung Schulungstunden'!C110=versteckt!G$7,'Erfassung Schulungstunden'!C110=versteckt!G$8)),AND(D110=versteckt!C$1,'Erfassung Schulungstunden'!E110=versteckt!B$1,'Auswertung pro MA'!E105&gt;=8,'Auswertung pro MA'!F105&gt;=2,OR(C110=versteckt!G$4,'Erfassung Schulungstunden'!C110=versteckt!G$5,'Erfassung Schulungstunden'!C110=versteckt!G$6)),AND(D110=versteckt!C$2,'Auswertung pro MA'!D105&gt;=6)),1,2)))</f>
        <v/>
      </c>
      <c r="CR110" s="66" t="str">
        <f t="shared" si="5"/>
        <v/>
      </c>
      <c r="CS110" s="67" t="str">
        <f>IF(ISBLANK($C110),"",IF(OR(AND(D110=versteckt!C$1,'Erfassung Schulungstunden'!E110=versteckt!B$2,'Auswertung pro MA'!E105&gt;=16,'Auswertung pro MA'!F105&gt;=3,OR('Erfassung Schulungstunden'!C110=versteckt!G$1,'Erfassung Schulungstunden'!C110=versteckt!G$2,'Erfassung Schulungstunden'!C110=versteckt!G$3,'Erfassung Schulungstunden'!C110=versteckt!G$7,'Erfassung Schulungstunden'!C110=versteckt!G$8)),AND(D110=versteckt!C$1,'Erfassung Schulungstunden'!E110=versteckt!B$2,'Auswertung pro MA'!E105&gt;=8,'Auswertung pro MA'!F105&gt;=2,OR(C110=versteckt!G$4,'Erfassung Schulungstunden'!C110=versteckt!G$5,'Erfassung Schulungstunden'!C110=versteckt!G$6))),1,2))</f>
        <v/>
      </c>
      <c r="CT110" s="66" t="str">
        <f>'Auswertung pro MA'!D105</f>
        <v/>
      </c>
      <c r="CU110" s="150"/>
      <c r="CV110" s="8"/>
      <c r="CW110" s="8"/>
      <c r="CX110" s="8"/>
      <c r="CY110" s="8"/>
      <c r="CZ110" s="8"/>
    </row>
    <row r="111" spans="1:104" x14ac:dyDescent="0.25">
      <c r="A111" s="57"/>
      <c r="B111" s="172"/>
      <c r="C111" s="59"/>
      <c r="D111" s="58"/>
      <c r="E111" s="174"/>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66" t="str">
        <f>IF($CQ$2=2022,IF(ISBLANK($C111),"",IF(OR(AND(D111=versteckt!C$1,'Erfassung Schulungstunden'!E111=versteckt!B$1,'Auswertung pro MA'!E106&gt;=16,'Auswertung pro MA'!F106&gt;=3,OR('Erfassung Schulungstunden'!C111=versteckt!G$1,'Erfassung Schulungstunden'!C111=versteckt!G$2,'Erfassung Schulungstunden'!C111=versteckt!G$3,'Erfassung Schulungstunden'!C111=versteckt!G$7,'Erfassung Schulungstunden'!C111=versteckt!G$8)),AND(D111=versteckt!C$1,'Erfassung Schulungstunden'!E111=versteckt!B$1,'Auswertung pro MA'!E106&gt;=8,'Auswertung pro MA'!F106&gt;=2,OR(C111=versteckt!G$4,'Erfassung Schulungstunden'!C111=versteckt!G$5,'Erfassung Schulungstunden'!C111=versteckt!G$6)),AND(D111=versteckt!C$2,'Auswertung pro MA'!D106&gt;=3)),1,2)),IF(ISBLANK($C111),"",IF(OR(AND(D111=versteckt!C$1,'Erfassung Schulungstunden'!E111=versteckt!B$1,'Auswertung pro MA'!E106&gt;=16,'Auswertung pro MA'!F106&gt;=3,OR('Erfassung Schulungstunden'!C111=versteckt!G$1,'Erfassung Schulungstunden'!C111=versteckt!G$2,'Erfassung Schulungstunden'!C111=versteckt!G$3,'Erfassung Schulungstunden'!C111=versteckt!G$7,'Erfassung Schulungstunden'!C111=versteckt!G$8)),AND(D111=versteckt!C$1,'Erfassung Schulungstunden'!E111=versteckt!B$1,'Auswertung pro MA'!E106&gt;=8,'Auswertung pro MA'!F106&gt;=2,OR(C111=versteckt!G$4,'Erfassung Schulungstunden'!C111=versteckt!G$5,'Erfassung Schulungstunden'!C111=versteckt!G$6)),AND(D111=versteckt!C$2,'Auswertung pro MA'!D106&gt;=6)),1,2)))</f>
        <v/>
      </c>
      <c r="CR111" s="66" t="str">
        <f t="shared" si="5"/>
        <v/>
      </c>
      <c r="CS111" s="67" t="str">
        <f>IF(ISBLANK($C111),"",IF(OR(AND(D111=versteckt!C$1,'Erfassung Schulungstunden'!E111=versteckt!B$2,'Auswertung pro MA'!E106&gt;=16,'Auswertung pro MA'!F106&gt;=3,OR('Erfassung Schulungstunden'!C111=versteckt!G$1,'Erfassung Schulungstunden'!C111=versteckt!G$2,'Erfassung Schulungstunden'!C111=versteckt!G$3,'Erfassung Schulungstunden'!C111=versteckt!G$7,'Erfassung Schulungstunden'!C111=versteckt!G$8)),AND(D111=versteckt!C$1,'Erfassung Schulungstunden'!E111=versteckt!B$2,'Auswertung pro MA'!E106&gt;=8,'Auswertung pro MA'!F106&gt;=2,OR(C111=versteckt!G$4,'Erfassung Schulungstunden'!C111=versteckt!G$5,'Erfassung Schulungstunden'!C111=versteckt!G$6))),1,2))</f>
        <v/>
      </c>
      <c r="CT111" s="66" t="str">
        <f>'Auswertung pro MA'!D106</f>
        <v/>
      </c>
      <c r="CU111" s="150"/>
      <c r="CV111" s="8"/>
      <c r="CW111" s="8"/>
      <c r="CX111" s="8"/>
      <c r="CY111" s="8"/>
      <c r="CZ111" s="8"/>
    </row>
    <row r="112" spans="1:104" x14ac:dyDescent="0.25">
      <c r="A112" s="57"/>
      <c r="B112" s="172"/>
      <c r="C112" s="59"/>
      <c r="D112" s="59"/>
      <c r="E112" s="174"/>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66" t="str">
        <f>IF($CQ$2=2022,IF(ISBLANK($C112),"",IF(OR(AND(D112=versteckt!C$1,'Erfassung Schulungstunden'!E112=versteckt!B$1,'Auswertung pro MA'!E107&gt;=16,'Auswertung pro MA'!F107&gt;=3,OR('Erfassung Schulungstunden'!C112=versteckt!G$1,'Erfassung Schulungstunden'!C112=versteckt!G$2,'Erfassung Schulungstunden'!C112=versteckt!G$3,'Erfassung Schulungstunden'!C112=versteckt!G$7,'Erfassung Schulungstunden'!C112=versteckt!G$8)),AND(D112=versteckt!C$1,'Erfassung Schulungstunden'!E112=versteckt!B$1,'Auswertung pro MA'!E107&gt;=8,'Auswertung pro MA'!F107&gt;=2,OR(C112=versteckt!G$4,'Erfassung Schulungstunden'!C112=versteckt!G$5,'Erfassung Schulungstunden'!C112=versteckt!G$6)),AND(D112=versteckt!C$2,'Auswertung pro MA'!D107&gt;=3)),1,2)),IF(ISBLANK($C112),"",IF(OR(AND(D112=versteckt!C$1,'Erfassung Schulungstunden'!E112=versteckt!B$1,'Auswertung pro MA'!E107&gt;=16,'Auswertung pro MA'!F107&gt;=3,OR('Erfassung Schulungstunden'!C112=versteckt!G$1,'Erfassung Schulungstunden'!C112=versteckt!G$2,'Erfassung Schulungstunden'!C112=versteckt!G$3,'Erfassung Schulungstunden'!C112=versteckt!G$7,'Erfassung Schulungstunden'!C112=versteckt!G$8)),AND(D112=versteckt!C$1,'Erfassung Schulungstunden'!E112=versteckt!B$1,'Auswertung pro MA'!E107&gt;=8,'Auswertung pro MA'!F107&gt;=2,OR(C112=versteckt!G$4,'Erfassung Schulungstunden'!C112=versteckt!G$5,'Erfassung Schulungstunden'!C112=versteckt!G$6)),AND(D112=versteckt!C$2,'Auswertung pro MA'!D107&gt;=6)),1,2)))</f>
        <v/>
      </c>
      <c r="CR112" s="66" t="str">
        <f t="shared" si="5"/>
        <v/>
      </c>
      <c r="CS112" s="67" t="str">
        <f>IF(ISBLANK($C112),"",IF(OR(AND(D112=versteckt!C$1,'Erfassung Schulungstunden'!E112=versteckt!B$2,'Auswertung pro MA'!E107&gt;=16,'Auswertung pro MA'!F107&gt;=3,OR('Erfassung Schulungstunden'!C112=versteckt!G$1,'Erfassung Schulungstunden'!C112=versteckt!G$2,'Erfassung Schulungstunden'!C112=versteckt!G$3,'Erfassung Schulungstunden'!C112=versteckt!G$7,'Erfassung Schulungstunden'!C112=versteckt!G$8)),AND(D112=versteckt!C$1,'Erfassung Schulungstunden'!E112=versteckt!B$2,'Auswertung pro MA'!E107&gt;=8,'Auswertung pro MA'!F107&gt;=2,OR(C112=versteckt!G$4,'Erfassung Schulungstunden'!C112=versteckt!G$5,'Erfassung Schulungstunden'!C112=versteckt!G$6))),1,2))</f>
        <v/>
      </c>
      <c r="CT112" s="66" t="str">
        <f>'Auswertung pro MA'!D107</f>
        <v/>
      </c>
      <c r="CU112" s="150"/>
      <c r="CV112" s="8"/>
      <c r="CW112" s="8"/>
      <c r="CX112" s="8"/>
      <c r="CY112" s="8"/>
      <c r="CZ112" s="8"/>
    </row>
    <row r="113" spans="1:104" x14ac:dyDescent="0.25">
      <c r="A113" s="57"/>
      <c r="B113" s="172"/>
      <c r="C113" s="59"/>
      <c r="D113" s="59"/>
      <c r="E113" s="174"/>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66" t="str">
        <f>IF($CQ$2=2022,IF(ISBLANK($C113),"",IF(OR(AND(D113=versteckt!C$1,'Erfassung Schulungstunden'!E113=versteckt!B$1,'Auswertung pro MA'!E108&gt;=16,'Auswertung pro MA'!F108&gt;=3,OR('Erfassung Schulungstunden'!C113=versteckt!G$1,'Erfassung Schulungstunden'!C113=versteckt!G$2,'Erfassung Schulungstunden'!C113=versteckt!G$3,'Erfassung Schulungstunden'!C113=versteckt!G$7,'Erfassung Schulungstunden'!C113=versteckt!G$8)),AND(D113=versteckt!C$1,'Erfassung Schulungstunden'!E113=versteckt!B$1,'Auswertung pro MA'!E108&gt;=8,'Auswertung pro MA'!F108&gt;=2,OR(C113=versteckt!G$4,'Erfassung Schulungstunden'!C113=versteckt!G$5,'Erfassung Schulungstunden'!C113=versteckt!G$6)),AND(D113=versteckt!C$2,'Auswertung pro MA'!D108&gt;=3)),1,2)),IF(ISBLANK($C113),"",IF(OR(AND(D113=versteckt!C$1,'Erfassung Schulungstunden'!E113=versteckt!B$1,'Auswertung pro MA'!E108&gt;=16,'Auswertung pro MA'!F108&gt;=3,OR('Erfassung Schulungstunden'!C113=versteckt!G$1,'Erfassung Schulungstunden'!C113=versteckt!G$2,'Erfassung Schulungstunden'!C113=versteckt!G$3,'Erfassung Schulungstunden'!C113=versteckt!G$7,'Erfassung Schulungstunden'!C113=versteckt!G$8)),AND(D113=versteckt!C$1,'Erfassung Schulungstunden'!E113=versteckt!B$1,'Auswertung pro MA'!E108&gt;=8,'Auswertung pro MA'!F108&gt;=2,OR(C113=versteckt!G$4,'Erfassung Schulungstunden'!C113=versteckt!G$5,'Erfassung Schulungstunden'!C113=versteckt!G$6)),AND(D113=versteckt!C$2,'Auswertung pro MA'!D108&gt;=6)),1,2)))</f>
        <v/>
      </c>
      <c r="CR113" s="66" t="str">
        <f t="shared" si="5"/>
        <v/>
      </c>
      <c r="CS113" s="67" t="str">
        <f>IF(ISBLANK($C113),"",IF(OR(AND(D113=versteckt!C$1,'Erfassung Schulungstunden'!E113=versteckt!B$2,'Auswertung pro MA'!E108&gt;=16,'Auswertung pro MA'!F108&gt;=3,OR('Erfassung Schulungstunden'!C113=versteckt!G$1,'Erfassung Schulungstunden'!C113=versteckt!G$2,'Erfassung Schulungstunden'!C113=versteckt!G$3,'Erfassung Schulungstunden'!C113=versteckt!G$7,'Erfassung Schulungstunden'!C113=versteckt!G$8)),AND(D113=versteckt!C$1,'Erfassung Schulungstunden'!E113=versteckt!B$2,'Auswertung pro MA'!E108&gt;=8,'Auswertung pro MA'!F108&gt;=2,OR(C113=versteckt!G$4,'Erfassung Schulungstunden'!C113=versteckt!G$5,'Erfassung Schulungstunden'!C113=versteckt!G$6))),1,2))</f>
        <v/>
      </c>
      <c r="CT113" s="66" t="str">
        <f>'Auswertung pro MA'!D108</f>
        <v/>
      </c>
      <c r="CU113" s="150"/>
      <c r="CV113" s="8"/>
      <c r="CW113" s="8"/>
      <c r="CX113" s="8"/>
      <c r="CY113" s="8"/>
      <c r="CZ113" s="8"/>
    </row>
    <row r="114" spans="1:104" x14ac:dyDescent="0.25">
      <c r="A114" s="57"/>
      <c r="B114" s="172"/>
      <c r="C114" s="59"/>
      <c r="D114" s="58"/>
      <c r="E114" s="174"/>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66" t="str">
        <f>IF($CQ$2=2022,IF(ISBLANK($C114),"",IF(OR(AND(D114=versteckt!C$1,'Erfassung Schulungstunden'!E114=versteckt!B$1,'Auswertung pro MA'!E109&gt;=16,'Auswertung pro MA'!F109&gt;=3,OR('Erfassung Schulungstunden'!C114=versteckt!G$1,'Erfassung Schulungstunden'!C114=versteckt!G$2,'Erfassung Schulungstunden'!C114=versteckt!G$3,'Erfassung Schulungstunden'!C114=versteckt!G$7,'Erfassung Schulungstunden'!C114=versteckt!G$8)),AND(D114=versteckt!C$1,'Erfassung Schulungstunden'!E114=versteckt!B$1,'Auswertung pro MA'!E109&gt;=8,'Auswertung pro MA'!F109&gt;=2,OR(C114=versteckt!G$4,'Erfassung Schulungstunden'!C114=versteckt!G$5,'Erfassung Schulungstunden'!C114=versteckt!G$6)),AND(D114=versteckt!C$2,'Auswertung pro MA'!D109&gt;=3)),1,2)),IF(ISBLANK($C114),"",IF(OR(AND(D114=versteckt!C$1,'Erfassung Schulungstunden'!E114=versteckt!B$1,'Auswertung pro MA'!E109&gt;=16,'Auswertung pro MA'!F109&gt;=3,OR('Erfassung Schulungstunden'!C114=versteckt!G$1,'Erfassung Schulungstunden'!C114=versteckt!G$2,'Erfassung Schulungstunden'!C114=versteckt!G$3,'Erfassung Schulungstunden'!C114=versteckt!G$7,'Erfassung Schulungstunden'!C114=versteckt!G$8)),AND(D114=versteckt!C$1,'Erfassung Schulungstunden'!E114=versteckt!B$1,'Auswertung pro MA'!E109&gt;=8,'Auswertung pro MA'!F109&gt;=2,OR(C114=versteckt!G$4,'Erfassung Schulungstunden'!C114=versteckt!G$5,'Erfassung Schulungstunden'!C114=versteckt!G$6)),AND(D114=versteckt!C$2,'Auswertung pro MA'!D109&gt;=6)),1,2)))</f>
        <v/>
      </c>
      <c r="CR114" s="66" t="str">
        <f t="shared" si="5"/>
        <v/>
      </c>
      <c r="CS114" s="67" t="str">
        <f>IF(ISBLANK($C114),"",IF(OR(AND(D114=versteckt!C$1,'Erfassung Schulungstunden'!E114=versteckt!B$2,'Auswertung pro MA'!E109&gt;=16,'Auswertung pro MA'!F109&gt;=3,OR('Erfassung Schulungstunden'!C114=versteckt!G$1,'Erfassung Schulungstunden'!C114=versteckt!G$2,'Erfassung Schulungstunden'!C114=versteckt!G$3,'Erfassung Schulungstunden'!C114=versteckt!G$7,'Erfassung Schulungstunden'!C114=versteckt!G$8)),AND(D114=versteckt!C$1,'Erfassung Schulungstunden'!E114=versteckt!B$2,'Auswertung pro MA'!E109&gt;=8,'Auswertung pro MA'!F109&gt;=2,OR(C114=versteckt!G$4,'Erfassung Schulungstunden'!C114=versteckt!G$5,'Erfassung Schulungstunden'!C114=versteckt!G$6))),1,2))</f>
        <v/>
      </c>
      <c r="CT114" s="66" t="str">
        <f>'Auswertung pro MA'!D109</f>
        <v/>
      </c>
      <c r="CU114" s="150"/>
      <c r="CV114" s="8"/>
      <c r="CW114" s="8"/>
      <c r="CX114" s="8"/>
      <c r="CY114" s="8"/>
      <c r="CZ114" s="8"/>
    </row>
    <row r="115" spans="1:104" x14ac:dyDescent="0.25">
      <c r="A115" s="57"/>
      <c r="B115" s="172"/>
      <c r="C115" s="59"/>
      <c r="D115" s="58"/>
      <c r="E115" s="174"/>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3"/>
      <c r="BY115" s="163"/>
      <c r="BZ115" s="163"/>
      <c r="CA115" s="163"/>
      <c r="CB115" s="163"/>
      <c r="CC115" s="163"/>
      <c r="CD115" s="163"/>
      <c r="CE115" s="163"/>
      <c r="CF115" s="163"/>
      <c r="CG115" s="163"/>
      <c r="CH115" s="163"/>
      <c r="CI115" s="163"/>
      <c r="CJ115" s="163"/>
      <c r="CK115" s="163"/>
      <c r="CL115" s="163"/>
      <c r="CM115" s="163"/>
      <c r="CN115" s="163"/>
      <c r="CO115" s="163"/>
      <c r="CP115" s="163"/>
      <c r="CQ115" s="66" t="str">
        <f>IF($CQ$2=2022,IF(ISBLANK($C115),"",IF(OR(AND(D115=versteckt!C$1,'Erfassung Schulungstunden'!E115=versteckt!B$1,'Auswertung pro MA'!E110&gt;=16,'Auswertung pro MA'!F110&gt;=3,OR('Erfassung Schulungstunden'!C115=versteckt!G$1,'Erfassung Schulungstunden'!C115=versteckt!G$2,'Erfassung Schulungstunden'!C115=versteckt!G$3,'Erfassung Schulungstunden'!C115=versteckt!G$7,'Erfassung Schulungstunden'!C115=versteckt!G$8)),AND(D115=versteckt!C$1,'Erfassung Schulungstunden'!E115=versteckt!B$1,'Auswertung pro MA'!E110&gt;=8,'Auswertung pro MA'!F110&gt;=2,OR(C115=versteckt!G$4,'Erfassung Schulungstunden'!C115=versteckt!G$5,'Erfassung Schulungstunden'!C115=versteckt!G$6)),AND(D115=versteckt!C$2,'Auswertung pro MA'!D110&gt;=3)),1,2)),IF(ISBLANK($C115),"",IF(OR(AND(D115=versteckt!C$1,'Erfassung Schulungstunden'!E115=versteckt!B$1,'Auswertung pro MA'!E110&gt;=16,'Auswertung pro MA'!F110&gt;=3,OR('Erfassung Schulungstunden'!C115=versteckt!G$1,'Erfassung Schulungstunden'!C115=versteckt!G$2,'Erfassung Schulungstunden'!C115=versteckt!G$3,'Erfassung Schulungstunden'!C115=versteckt!G$7,'Erfassung Schulungstunden'!C115=versteckt!G$8)),AND(D115=versteckt!C$1,'Erfassung Schulungstunden'!E115=versteckt!B$1,'Auswertung pro MA'!E110&gt;=8,'Auswertung pro MA'!F110&gt;=2,OR(C115=versteckt!G$4,'Erfassung Schulungstunden'!C115=versteckt!G$5,'Erfassung Schulungstunden'!C115=versteckt!G$6)),AND(D115=versteckt!C$2,'Auswertung pro MA'!D110&gt;=6)),1,2)))</f>
        <v/>
      </c>
      <c r="CR115" s="66" t="str">
        <f t="shared" si="5"/>
        <v/>
      </c>
      <c r="CS115" s="67" t="str">
        <f>IF(ISBLANK($C115),"",IF(OR(AND(D115=versteckt!C$1,'Erfassung Schulungstunden'!E115=versteckt!B$2,'Auswertung pro MA'!E110&gt;=16,'Auswertung pro MA'!F110&gt;=3,OR('Erfassung Schulungstunden'!C115=versteckt!G$1,'Erfassung Schulungstunden'!C115=versteckt!G$2,'Erfassung Schulungstunden'!C115=versteckt!G$3,'Erfassung Schulungstunden'!C115=versteckt!G$7,'Erfassung Schulungstunden'!C115=versteckt!G$8)),AND(D115=versteckt!C$1,'Erfassung Schulungstunden'!E115=versteckt!B$2,'Auswertung pro MA'!E110&gt;=8,'Auswertung pro MA'!F110&gt;=2,OR(C115=versteckt!G$4,'Erfassung Schulungstunden'!C115=versteckt!G$5,'Erfassung Schulungstunden'!C115=versteckt!G$6))),1,2))</f>
        <v/>
      </c>
      <c r="CT115" s="66" t="str">
        <f>'Auswertung pro MA'!D110</f>
        <v/>
      </c>
      <c r="CU115" s="150"/>
      <c r="CV115" s="8"/>
      <c r="CW115" s="8"/>
      <c r="CX115" s="8"/>
      <c r="CY115" s="8"/>
      <c r="CZ115" s="8"/>
    </row>
    <row r="116" spans="1:104" x14ac:dyDescent="0.25">
      <c r="A116" s="57"/>
      <c r="B116" s="172"/>
      <c r="C116" s="59"/>
      <c r="D116" s="58"/>
      <c r="E116" s="174"/>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c r="BT116" s="163"/>
      <c r="BU116" s="163"/>
      <c r="BV116" s="163"/>
      <c r="BW116" s="163"/>
      <c r="BX116" s="163"/>
      <c r="BY116" s="163"/>
      <c r="BZ116" s="163"/>
      <c r="CA116" s="163"/>
      <c r="CB116" s="163"/>
      <c r="CC116" s="163"/>
      <c r="CD116" s="163"/>
      <c r="CE116" s="163"/>
      <c r="CF116" s="163"/>
      <c r="CG116" s="163"/>
      <c r="CH116" s="163"/>
      <c r="CI116" s="163"/>
      <c r="CJ116" s="163"/>
      <c r="CK116" s="163"/>
      <c r="CL116" s="163"/>
      <c r="CM116" s="163"/>
      <c r="CN116" s="163"/>
      <c r="CO116" s="163"/>
      <c r="CP116" s="163"/>
      <c r="CQ116" s="66" t="str">
        <f>IF($CQ$2=2022,IF(ISBLANK($C116),"",IF(OR(AND(D116=versteckt!C$1,'Erfassung Schulungstunden'!E116=versteckt!B$1,'Auswertung pro MA'!E111&gt;=16,'Auswertung pro MA'!F111&gt;=3,OR('Erfassung Schulungstunden'!C116=versteckt!G$1,'Erfassung Schulungstunden'!C116=versteckt!G$2,'Erfassung Schulungstunden'!C116=versteckt!G$3,'Erfassung Schulungstunden'!C116=versteckt!G$7,'Erfassung Schulungstunden'!C116=versteckt!G$8)),AND(D116=versteckt!C$1,'Erfassung Schulungstunden'!E116=versteckt!B$1,'Auswertung pro MA'!E111&gt;=8,'Auswertung pro MA'!F111&gt;=2,OR(C116=versteckt!G$4,'Erfassung Schulungstunden'!C116=versteckt!G$5,'Erfassung Schulungstunden'!C116=versteckt!G$6)),AND(D116=versteckt!C$2,'Auswertung pro MA'!D111&gt;=3)),1,2)),IF(ISBLANK($C116),"",IF(OR(AND(D116=versteckt!C$1,'Erfassung Schulungstunden'!E116=versteckt!B$1,'Auswertung pro MA'!E111&gt;=16,'Auswertung pro MA'!F111&gt;=3,OR('Erfassung Schulungstunden'!C116=versteckt!G$1,'Erfassung Schulungstunden'!C116=versteckt!G$2,'Erfassung Schulungstunden'!C116=versteckt!G$3,'Erfassung Schulungstunden'!C116=versteckt!G$7,'Erfassung Schulungstunden'!C116=versteckt!G$8)),AND(D116=versteckt!C$1,'Erfassung Schulungstunden'!E116=versteckt!B$1,'Auswertung pro MA'!E111&gt;=8,'Auswertung pro MA'!F111&gt;=2,OR(C116=versteckt!G$4,'Erfassung Schulungstunden'!C116=versteckt!G$5,'Erfassung Schulungstunden'!C116=versteckt!G$6)),AND(D116=versteckt!C$2,'Auswertung pro MA'!D111&gt;=6)),1,2)))</f>
        <v/>
      </c>
      <c r="CR116" s="66" t="str">
        <f t="shared" si="5"/>
        <v/>
      </c>
      <c r="CS116" s="67" t="str">
        <f>IF(ISBLANK($C116),"",IF(OR(AND(D116=versteckt!C$1,'Erfassung Schulungstunden'!E116=versteckt!B$2,'Auswertung pro MA'!E111&gt;=16,'Auswertung pro MA'!F111&gt;=3,OR('Erfassung Schulungstunden'!C116=versteckt!G$1,'Erfassung Schulungstunden'!C116=versteckt!G$2,'Erfassung Schulungstunden'!C116=versteckt!G$3,'Erfassung Schulungstunden'!C116=versteckt!G$7,'Erfassung Schulungstunden'!C116=versteckt!G$8)),AND(D116=versteckt!C$1,'Erfassung Schulungstunden'!E116=versteckt!B$2,'Auswertung pro MA'!E111&gt;=8,'Auswertung pro MA'!F111&gt;=2,OR(C116=versteckt!G$4,'Erfassung Schulungstunden'!C116=versteckt!G$5,'Erfassung Schulungstunden'!C116=versteckt!G$6))),1,2))</f>
        <v/>
      </c>
      <c r="CT116" s="66" t="str">
        <f>'Auswertung pro MA'!D111</f>
        <v/>
      </c>
      <c r="CU116" s="150"/>
      <c r="CV116" s="8"/>
      <c r="CW116" s="8"/>
      <c r="CX116" s="8"/>
      <c r="CY116" s="8"/>
      <c r="CZ116" s="8"/>
    </row>
    <row r="117" spans="1:104" x14ac:dyDescent="0.25">
      <c r="A117" s="57"/>
      <c r="B117" s="172"/>
      <c r="C117" s="59"/>
      <c r="D117" s="59"/>
      <c r="E117" s="174"/>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c r="CG117" s="163"/>
      <c r="CH117" s="163"/>
      <c r="CI117" s="163"/>
      <c r="CJ117" s="163"/>
      <c r="CK117" s="163"/>
      <c r="CL117" s="163"/>
      <c r="CM117" s="163"/>
      <c r="CN117" s="163"/>
      <c r="CO117" s="163"/>
      <c r="CP117" s="163"/>
      <c r="CQ117" s="66" t="str">
        <f>IF($CQ$2=2022,IF(ISBLANK($C117),"",IF(OR(AND(D117=versteckt!C$1,'Erfassung Schulungstunden'!E117=versteckt!B$1,'Auswertung pro MA'!E112&gt;=16,'Auswertung pro MA'!F112&gt;=3,OR('Erfassung Schulungstunden'!C117=versteckt!G$1,'Erfassung Schulungstunden'!C117=versteckt!G$2,'Erfassung Schulungstunden'!C117=versteckt!G$3,'Erfassung Schulungstunden'!C117=versteckt!G$7,'Erfassung Schulungstunden'!C117=versteckt!G$8)),AND(D117=versteckt!C$1,'Erfassung Schulungstunden'!E117=versteckt!B$1,'Auswertung pro MA'!E112&gt;=8,'Auswertung pro MA'!F112&gt;=2,OR(C117=versteckt!G$4,'Erfassung Schulungstunden'!C117=versteckt!G$5,'Erfassung Schulungstunden'!C117=versteckt!G$6)),AND(D117=versteckt!C$2,'Auswertung pro MA'!D112&gt;=3)),1,2)),IF(ISBLANK($C117),"",IF(OR(AND(D117=versteckt!C$1,'Erfassung Schulungstunden'!E117=versteckt!B$1,'Auswertung pro MA'!E112&gt;=16,'Auswertung pro MA'!F112&gt;=3,OR('Erfassung Schulungstunden'!C117=versteckt!G$1,'Erfassung Schulungstunden'!C117=versteckt!G$2,'Erfassung Schulungstunden'!C117=versteckt!G$3,'Erfassung Schulungstunden'!C117=versteckt!G$7,'Erfassung Schulungstunden'!C117=versteckt!G$8)),AND(D117=versteckt!C$1,'Erfassung Schulungstunden'!E117=versteckt!B$1,'Auswertung pro MA'!E112&gt;=8,'Auswertung pro MA'!F112&gt;=2,OR(C117=versteckt!G$4,'Erfassung Schulungstunden'!C117=versteckt!G$5,'Erfassung Schulungstunden'!C117=versteckt!G$6)),AND(D117=versteckt!C$2,'Auswertung pro MA'!D112&gt;=6)),1,2)))</f>
        <v/>
      </c>
      <c r="CR117" s="66" t="str">
        <f t="shared" si="5"/>
        <v/>
      </c>
      <c r="CS117" s="67" t="str">
        <f>IF(ISBLANK($C117),"",IF(OR(AND(D117=versteckt!C$1,'Erfassung Schulungstunden'!E117=versteckt!B$2,'Auswertung pro MA'!E112&gt;=16,'Auswertung pro MA'!F112&gt;=3,OR('Erfassung Schulungstunden'!C117=versteckt!G$1,'Erfassung Schulungstunden'!C117=versteckt!G$2,'Erfassung Schulungstunden'!C117=versteckt!G$3,'Erfassung Schulungstunden'!C117=versteckt!G$7,'Erfassung Schulungstunden'!C117=versteckt!G$8)),AND(D117=versteckt!C$1,'Erfassung Schulungstunden'!E117=versteckt!B$2,'Auswertung pro MA'!E112&gt;=8,'Auswertung pro MA'!F112&gt;=2,OR(C117=versteckt!G$4,'Erfassung Schulungstunden'!C117=versteckt!G$5,'Erfassung Schulungstunden'!C117=versteckt!G$6))),1,2))</f>
        <v/>
      </c>
      <c r="CT117" s="66" t="str">
        <f>'Auswertung pro MA'!D112</f>
        <v/>
      </c>
      <c r="CU117" s="150"/>
      <c r="CV117" s="8"/>
      <c r="CW117" s="8"/>
      <c r="CX117" s="8"/>
      <c r="CY117" s="8"/>
      <c r="CZ117" s="8"/>
    </row>
    <row r="118" spans="1:104" x14ac:dyDescent="0.25">
      <c r="A118" s="57"/>
      <c r="B118" s="172"/>
      <c r="C118" s="59"/>
      <c r="D118" s="59"/>
      <c r="E118" s="174"/>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c r="CG118" s="163"/>
      <c r="CH118" s="163"/>
      <c r="CI118" s="163"/>
      <c r="CJ118" s="163"/>
      <c r="CK118" s="163"/>
      <c r="CL118" s="163"/>
      <c r="CM118" s="163"/>
      <c r="CN118" s="163"/>
      <c r="CO118" s="163"/>
      <c r="CP118" s="163"/>
      <c r="CQ118" s="66" t="str">
        <f>IF($CQ$2=2022,IF(ISBLANK($C118),"",IF(OR(AND(D118=versteckt!C$1,'Erfassung Schulungstunden'!E118=versteckt!B$1,'Auswertung pro MA'!E113&gt;=16,'Auswertung pro MA'!F113&gt;=3,OR('Erfassung Schulungstunden'!C118=versteckt!G$1,'Erfassung Schulungstunden'!C118=versteckt!G$2,'Erfassung Schulungstunden'!C118=versteckt!G$3,'Erfassung Schulungstunden'!C118=versteckt!G$7,'Erfassung Schulungstunden'!C118=versteckt!G$8)),AND(D118=versteckt!C$1,'Erfassung Schulungstunden'!E118=versteckt!B$1,'Auswertung pro MA'!E113&gt;=8,'Auswertung pro MA'!F113&gt;=2,OR(C118=versteckt!G$4,'Erfassung Schulungstunden'!C118=versteckt!G$5,'Erfassung Schulungstunden'!C118=versteckt!G$6)),AND(D118=versteckt!C$2,'Auswertung pro MA'!D113&gt;=3)),1,2)),IF(ISBLANK($C118),"",IF(OR(AND(D118=versteckt!C$1,'Erfassung Schulungstunden'!E118=versteckt!B$1,'Auswertung pro MA'!E113&gt;=16,'Auswertung pro MA'!F113&gt;=3,OR('Erfassung Schulungstunden'!C118=versteckt!G$1,'Erfassung Schulungstunden'!C118=versteckt!G$2,'Erfassung Schulungstunden'!C118=versteckt!G$3,'Erfassung Schulungstunden'!C118=versteckt!G$7,'Erfassung Schulungstunden'!C118=versteckt!G$8)),AND(D118=versteckt!C$1,'Erfassung Schulungstunden'!E118=versteckt!B$1,'Auswertung pro MA'!E113&gt;=8,'Auswertung pro MA'!F113&gt;=2,OR(C118=versteckt!G$4,'Erfassung Schulungstunden'!C118=versteckt!G$5,'Erfassung Schulungstunden'!C118=versteckt!G$6)),AND(D118=versteckt!C$2,'Auswertung pro MA'!D113&gt;=6)),1,2)))</f>
        <v/>
      </c>
      <c r="CR118" s="66" t="str">
        <f t="shared" si="5"/>
        <v/>
      </c>
      <c r="CS118" s="67" t="str">
        <f>IF(ISBLANK($C118),"",IF(OR(AND(D118=versteckt!C$1,'Erfassung Schulungstunden'!E118=versteckt!B$2,'Auswertung pro MA'!E113&gt;=16,'Auswertung pro MA'!F113&gt;=3,OR('Erfassung Schulungstunden'!C118=versteckt!G$1,'Erfassung Schulungstunden'!C118=versteckt!G$2,'Erfassung Schulungstunden'!C118=versteckt!G$3,'Erfassung Schulungstunden'!C118=versteckt!G$7,'Erfassung Schulungstunden'!C118=versteckt!G$8)),AND(D118=versteckt!C$1,'Erfassung Schulungstunden'!E118=versteckt!B$2,'Auswertung pro MA'!E113&gt;=8,'Auswertung pro MA'!F113&gt;=2,OR(C118=versteckt!G$4,'Erfassung Schulungstunden'!C118=versteckt!G$5,'Erfassung Schulungstunden'!C118=versteckt!G$6))),1,2))</f>
        <v/>
      </c>
      <c r="CT118" s="66" t="str">
        <f>'Auswertung pro MA'!D113</f>
        <v/>
      </c>
      <c r="CU118" s="150"/>
      <c r="CV118" s="8"/>
      <c r="CW118" s="8"/>
      <c r="CX118" s="8"/>
      <c r="CY118" s="8"/>
      <c r="CZ118" s="8"/>
    </row>
    <row r="119" spans="1:104" x14ac:dyDescent="0.25">
      <c r="A119" s="57"/>
      <c r="B119" s="172"/>
      <c r="C119" s="59"/>
      <c r="D119" s="58"/>
      <c r="E119" s="174"/>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c r="CG119" s="163"/>
      <c r="CH119" s="163"/>
      <c r="CI119" s="163"/>
      <c r="CJ119" s="163"/>
      <c r="CK119" s="163"/>
      <c r="CL119" s="163"/>
      <c r="CM119" s="163"/>
      <c r="CN119" s="163"/>
      <c r="CO119" s="163"/>
      <c r="CP119" s="163"/>
      <c r="CQ119" s="66" t="str">
        <f>IF($CQ$2=2022,IF(ISBLANK($C119),"",IF(OR(AND(D119=versteckt!C$1,'Erfassung Schulungstunden'!E119=versteckt!B$1,'Auswertung pro MA'!E114&gt;=16,'Auswertung pro MA'!F114&gt;=3,OR('Erfassung Schulungstunden'!C119=versteckt!G$1,'Erfassung Schulungstunden'!C119=versteckt!G$2,'Erfassung Schulungstunden'!C119=versteckt!G$3,'Erfassung Schulungstunden'!C119=versteckt!G$7,'Erfassung Schulungstunden'!C119=versteckt!G$8)),AND(D119=versteckt!C$1,'Erfassung Schulungstunden'!E119=versteckt!B$1,'Auswertung pro MA'!E114&gt;=8,'Auswertung pro MA'!F114&gt;=2,OR(C119=versteckt!G$4,'Erfassung Schulungstunden'!C119=versteckt!G$5,'Erfassung Schulungstunden'!C119=versteckt!G$6)),AND(D119=versteckt!C$2,'Auswertung pro MA'!D114&gt;=3)),1,2)),IF(ISBLANK($C119),"",IF(OR(AND(D119=versteckt!C$1,'Erfassung Schulungstunden'!E119=versteckt!B$1,'Auswertung pro MA'!E114&gt;=16,'Auswertung pro MA'!F114&gt;=3,OR('Erfassung Schulungstunden'!C119=versteckt!G$1,'Erfassung Schulungstunden'!C119=versteckt!G$2,'Erfassung Schulungstunden'!C119=versteckt!G$3,'Erfassung Schulungstunden'!C119=versteckt!G$7,'Erfassung Schulungstunden'!C119=versteckt!G$8)),AND(D119=versteckt!C$1,'Erfassung Schulungstunden'!E119=versteckt!B$1,'Auswertung pro MA'!E114&gt;=8,'Auswertung pro MA'!F114&gt;=2,OR(C119=versteckt!G$4,'Erfassung Schulungstunden'!C119=versteckt!G$5,'Erfassung Schulungstunden'!C119=versteckt!G$6)),AND(D119=versteckt!C$2,'Auswertung pro MA'!D114&gt;=6)),1,2)))</f>
        <v/>
      </c>
      <c r="CR119" s="66" t="str">
        <f t="shared" si="5"/>
        <v/>
      </c>
      <c r="CS119" s="67" t="str">
        <f>IF(ISBLANK($C119),"",IF(OR(AND(D119=versteckt!C$1,'Erfassung Schulungstunden'!E119=versteckt!B$2,'Auswertung pro MA'!E114&gt;=16,'Auswertung pro MA'!F114&gt;=3,OR('Erfassung Schulungstunden'!C119=versteckt!G$1,'Erfassung Schulungstunden'!C119=versteckt!G$2,'Erfassung Schulungstunden'!C119=versteckt!G$3,'Erfassung Schulungstunden'!C119=versteckt!G$7,'Erfassung Schulungstunden'!C119=versteckt!G$8)),AND(D119=versteckt!C$1,'Erfassung Schulungstunden'!E119=versteckt!B$2,'Auswertung pro MA'!E114&gt;=8,'Auswertung pro MA'!F114&gt;=2,OR(C119=versteckt!G$4,'Erfassung Schulungstunden'!C119=versteckt!G$5,'Erfassung Schulungstunden'!C119=versteckt!G$6))),1,2))</f>
        <v/>
      </c>
      <c r="CT119" s="66" t="str">
        <f>'Auswertung pro MA'!D114</f>
        <v/>
      </c>
      <c r="CU119" s="150"/>
      <c r="CV119" s="8"/>
      <c r="CW119" s="8"/>
      <c r="CX119" s="8"/>
      <c r="CY119" s="8"/>
      <c r="CZ119" s="8"/>
    </row>
    <row r="120" spans="1:104" x14ac:dyDescent="0.25">
      <c r="A120" s="57"/>
      <c r="B120" s="172"/>
      <c r="C120" s="59"/>
      <c r="D120" s="58"/>
      <c r="E120" s="174"/>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c r="BR120" s="163"/>
      <c r="BS120" s="163"/>
      <c r="BT120" s="163"/>
      <c r="BU120" s="163"/>
      <c r="BV120" s="163"/>
      <c r="BW120" s="163"/>
      <c r="BX120" s="163"/>
      <c r="BY120" s="163"/>
      <c r="BZ120" s="163"/>
      <c r="CA120" s="163"/>
      <c r="CB120" s="163"/>
      <c r="CC120" s="163"/>
      <c r="CD120" s="163"/>
      <c r="CE120" s="163"/>
      <c r="CF120" s="163"/>
      <c r="CG120" s="163"/>
      <c r="CH120" s="163"/>
      <c r="CI120" s="163"/>
      <c r="CJ120" s="163"/>
      <c r="CK120" s="163"/>
      <c r="CL120" s="163"/>
      <c r="CM120" s="163"/>
      <c r="CN120" s="163"/>
      <c r="CO120" s="163"/>
      <c r="CP120" s="163"/>
      <c r="CQ120" s="66" t="str">
        <f>IF($CQ$2=2022,IF(ISBLANK($C120),"",IF(OR(AND(D120=versteckt!C$1,'Erfassung Schulungstunden'!E120=versteckt!B$1,'Auswertung pro MA'!E115&gt;=16,'Auswertung pro MA'!F115&gt;=3,OR('Erfassung Schulungstunden'!C120=versteckt!G$1,'Erfassung Schulungstunden'!C120=versteckt!G$2,'Erfassung Schulungstunden'!C120=versteckt!G$3,'Erfassung Schulungstunden'!C120=versteckt!G$7,'Erfassung Schulungstunden'!C120=versteckt!G$8)),AND(D120=versteckt!C$1,'Erfassung Schulungstunden'!E120=versteckt!B$1,'Auswertung pro MA'!E115&gt;=8,'Auswertung pro MA'!F115&gt;=2,OR(C120=versteckt!G$4,'Erfassung Schulungstunden'!C120=versteckt!G$5,'Erfassung Schulungstunden'!C120=versteckt!G$6)),AND(D120=versteckt!C$2,'Auswertung pro MA'!D115&gt;=3)),1,2)),IF(ISBLANK($C120),"",IF(OR(AND(D120=versteckt!C$1,'Erfassung Schulungstunden'!E120=versteckt!B$1,'Auswertung pro MA'!E115&gt;=16,'Auswertung pro MA'!F115&gt;=3,OR('Erfassung Schulungstunden'!C120=versteckt!G$1,'Erfassung Schulungstunden'!C120=versteckt!G$2,'Erfassung Schulungstunden'!C120=versteckt!G$3,'Erfassung Schulungstunden'!C120=versteckt!G$7,'Erfassung Schulungstunden'!C120=versteckt!G$8)),AND(D120=versteckt!C$1,'Erfassung Schulungstunden'!E120=versteckt!B$1,'Auswertung pro MA'!E115&gt;=8,'Auswertung pro MA'!F115&gt;=2,OR(C120=versteckt!G$4,'Erfassung Schulungstunden'!C120=versteckt!G$5,'Erfassung Schulungstunden'!C120=versteckt!G$6)),AND(D120=versteckt!C$2,'Auswertung pro MA'!D115&gt;=6)),1,2)))</f>
        <v/>
      </c>
      <c r="CR120" s="66" t="str">
        <f t="shared" si="5"/>
        <v/>
      </c>
      <c r="CS120" s="67" t="str">
        <f>IF(ISBLANK($C120),"",IF(OR(AND(D120=versteckt!C$1,'Erfassung Schulungstunden'!E120=versteckt!B$2,'Auswertung pro MA'!E115&gt;=16,'Auswertung pro MA'!F115&gt;=3,OR('Erfassung Schulungstunden'!C120=versteckt!G$1,'Erfassung Schulungstunden'!C120=versteckt!G$2,'Erfassung Schulungstunden'!C120=versteckt!G$3,'Erfassung Schulungstunden'!C120=versteckt!G$7,'Erfassung Schulungstunden'!C120=versteckt!G$8)),AND(D120=versteckt!C$1,'Erfassung Schulungstunden'!E120=versteckt!B$2,'Auswertung pro MA'!E115&gt;=8,'Auswertung pro MA'!F115&gt;=2,OR(C120=versteckt!G$4,'Erfassung Schulungstunden'!C120=versteckt!G$5,'Erfassung Schulungstunden'!C120=versteckt!G$6))),1,2))</f>
        <v/>
      </c>
      <c r="CT120" s="66" t="str">
        <f>'Auswertung pro MA'!D115</f>
        <v/>
      </c>
      <c r="CU120" s="150"/>
      <c r="CV120" s="8"/>
      <c r="CW120" s="8"/>
      <c r="CX120" s="8"/>
      <c r="CY120" s="8"/>
      <c r="CZ120" s="8"/>
    </row>
    <row r="121" spans="1:104" x14ac:dyDescent="0.25">
      <c r="A121" s="57"/>
      <c r="B121" s="172"/>
      <c r="C121" s="59"/>
      <c r="D121" s="58"/>
      <c r="E121" s="174"/>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c r="BR121" s="163"/>
      <c r="BS121" s="163"/>
      <c r="BT121" s="163"/>
      <c r="BU121" s="163"/>
      <c r="BV121" s="163"/>
      <c r="BW121" s="163"/>
      <c r="BX121" s="163"/>
      <c r="BY121" s="163"/>
      <c r="BZ121" s="163"/>
      <c r="CA121" s="163"/>
      <c r="CB121" s="163"/>
      <c r="CC121" s="163"/>
      <c r="CD121" s="163"/>
      <c r="CE121" s="163"/>
      <c r="CF121" s="163"/>
      <c r="CG121" s="163"/>
      <c r="CH121" s="163"/>
      <c r="CI121" s="163"/>
      <c r="CJ121" s="163"/>
      <c r="CK121" s="163"/>
      <c r="CL121" s="163"/>
      <c r="CM121" s="163"/>
      <c r="CN121" s="163"/>
      <c r="CO121" s="163"/>
      <c r="CP121" s="163"/>
      <c r="CQ121" s="66" t="str">
        <f>IF($CQ$2=2022,IF(ISBLANK($C121),"",IF(OR(AND(D121=versteckt!C$1,'Erfassung Schulungstunden'!E121=versteckt!B$1,'Auswertung pro MA'!E116&gt;=16,'Auswertung pro MA'!F116&gt;=3,OR('Erfassung Schulungstunden'!C121=versteckt!G$1,'Erfassung Schulungstunden'!C121=versteckt!G$2,'Erfassung Schulungstunden'!C121=versteckt!G$3,'Erfassung Schulungstunden'!C121=versteckt!G$7,'Erfassung Schulungstunden'!C121=versteckt!G$8)),AND(D121=versteckt!C$1,'Erfassung Schulungstunden'!E121=versteckt!B$1,'Auswertung pro MA'!E116&gt;=8,'Auswertung pro MA'!F116&gt;=2,OR(C121=versteckt!G$4,'Erfassung Schulungstunden'!C121=versteckt!G$5,'Erfassung Schulungstunden'!C121=versteckt!G$6)),AND(D121=versteckt!C$2,'Auswertung pro MA'!D116&gt;=3)),1,2)),IF(ISBLANK($C121),"",IF(OR(AND(D121=versteckt!C$1,'Erfassung Schulungstunden'!E121=versteckt!B$1,'Auswertung pro MA'!E116&gt;=16,'Auswertung pro MA'!F116&gt;=3,OR('Erfassung Schulungstunden'!C121=versteckt!G$1,'Erfassung Schulungstunden'!C121=versteckt!G$2,'Erfassung Schulungstunden'!C121=versteckt!G$3,'Erfassung Schulungstunden'!C121=versteckt!G$7,'Erfassung Schulungstunden'!C121=versteckt!G$8)),AND(D121=versteckt!C$1,'Erfassung Schulungstunden'!E121=versteckt!B$1,'Auswertung pro MA'!E116&gt;=8,'Auswertung pro MA'!F116&gt;=2,OR(C121=versteckt!G$4,'Erfassung Schulungstunden'!C121=versteckt!G$5,'Erfassung Schulungstunden'!C121=versteckt!G$6)),AND(D121=versteckt!C$2,'Auswertung pro MA'!D116&gt;=6)),1,2)))</f>
        <v/>
      </c>
      <c r="CR121" s="66" t="str">
        <f t="shared" si="5"/>
        <v/>
      </c>
      <c r="CS121" s="67" t="str">
        <f>IF(ISBLANK($C121),"",IF(OR(AND(D121=versteckt!C$1,'Erfassung Schulungstunden'!E121=versteckt!B$2,'Auswertung pro MA'!E116&gt;=16,'Auswertung pro MA'!F116&gt;=3,OR('Erfassung Schulungstunden'!C121=versteckt!G$1,'Erfassung Schulungstunden'!C121=versteckt!G$2,'Erfassung Schulungstunden'!C121=versteckt!G$3,'Erfassung Schulungstunden'!C121=versteckt!G$7,'Erfassung Schulungstunden'!C121=versteckt!G$8)),AND(D121=versteckt!C$1,'Erfassung Schulungstunden'!E121=versteckt!B$2,'Auswertung pro MA'!E116&gt;=8,'Auswertung pro MA'!F116&gt;=2,OR(C121=versteckt!G$4,'Erfassung Schulungstunden'!C121=versteckt!G$5,'Erfassung Schulungstunden'!C121=versteckt!G$6))),1,2))</f>
        <v/>
      </c>
      <c r="CT121" s="66" t="str">
        <f>'Auswertung pro MA'!D116</f>
        <v/>
      </c>
      <c r="CU121" s="150"/>
      <c r="CV121" s="8"/>
      <c r="CW121" s="8"/>
      <c r="CX121" s="8"/>
      <c r="CY121" s="8"/>
      <c r="CZ121" s="8"/>
    </row>
    <row r="122" spans="1:104" x14ac:dyDescent="0.25">
      <c r="A122" s="57"/>
      <c r="B122" s="172"/>
      <c r="C122" s="59"/>
      <c r="D122" s="59"/>
      <c r="E122" s="174"/>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c r="BT122" s="163"/>
      <c r="BU122" s="163"/>
      <c r="BV122" s="163"/>
      <c r="BW122" s="163"/>
      <c r="BX122" s="163"/>
      <c r="BY122" s="163"/>
      <c r="BZ122" s="163"/>
      <c r="CA122" s="163"/>
      <c r="CB122" s="163"/>
      <c r="CC122" s="163"/>
      <c r="CD122" s="163"/>
      <c r="CE122" s="163"/>
      <c r="CF122" s="163"/>
      <c r="CG122" s="163"/>
      <c r="CH122" s="163"/>
      <c r="CI122" s="163"/>
      <c r="CJ122" s="163"/>
      <c r="CK122" s="163"/>
      <c r="CL122" s="163"/>
      <c r="CM122" s="163"/>
      <c r="CN122" s="163"/>
      <c r="CO122" s="163"/>
      <c r="CP122" s="163"/>
      <c r="CQ122" s="66" t="str">
        <f>IF($CQ$2=2022,IF(ISBLANK($C122),"",IF(OR(AND(D122=versteckt!C$1,'Erfassung Schulungstunden'!E122=versteckt!B$1,'Auswertung pro MA'!E117&gt;=16,'Auswertung pro MA'!F117&gt;=3,OR('Erfassung Schulungstunden'!C122=versteckt!G$1,'Erfassung Schulungstunden'!C122=versteckt!G$2,'Erfassung Schulungstunden'!C122=versteckt!G$3,'Erfassung Schulungstunden'!C122=versteckt!G$7,'Erfassung Schulungstunden'!C122=versteckt!G$8)),AND(D122=versteckt!C$1,'Erfassung Schulungstunden'!E122=versteckt!B$1,'Auswertung pro MA'!E117&gt;=8,'Auswertung pro MA'!F117&gt;=2,OR(C122=versteckt!G$4,'Erfassung Schulungstunden'!C122=versteckt!G$5,'Erfassung Schulungstunden'!C122=versteckt!G$6)),AND(D122=versteckt!C$2,'Auswertung pro MA'!D117&gt;=3)),1,2)),IF(ISBLANK($C122),"",IF(OR(AND(D122=versteckt!C$1,'Erfassung Schulungstunden'!E122=versteckt!B$1,'Auswertung pro MA'!E117&gt;=16,'Auswertung pro MA'!F117&gt;=3,OR('Erfassung Schulungstunden'!C122=versteckt!G$1,'Erfassung Schulungstunden'!C122=versteckt!G$2,'Erfassung Schulungstunden'!C122=versteckt!G$3,'Erfassung Schulungstunden'!C122=versteckt!G$7,'Erfassung Schulungstunden'!C122=versteckt!G$8)),AND(D122=versteckt!C$1,'Erfassung Schulungstunden'!E122=versteckt!B$1,'Auswertung pro MA'!E117&gt;=8,'Auswertung pro MA'!F117&gt;=2,OR(C122=versteckt!G$4,'Erfassung Schulungstunden'!C122=versteckt!G$5,'Erfassung Schulungstunden'!C122=versteckt!G$6)),AND(D122=versteckt!C$2,'Auswertung pro MA'!D117&gt;=6)),1,2)))</f>
        <v/>
      </c>
      <c r="CR122" s="66" t="str">
        <f t="shared" si="5"/>
        <v/>
      </c>
      <c r="CS122" s="67" t="str">
        <f>IF(ISBLANK($C122),"",IF(OR(AND(D122=versteckt!C$1,'Erfassung Schulungstunden'!E122=versteckt!B$2,'Auswertung pro MA'!E117&gt;=16,'Auswertung pro MA'!F117&gt;=3,OR('Erfassung Schulungstunden'!C122=versteckt!G$1,'Erfassung Schulungstunden'!C122=versteckt!G$2,'Erfassung Schulungstunden'!C122=versteckt!G$3,'Erfassung Schulungstunden'!C122=versteckt!G$7,'Erfassung Schulungstunden'!C122=versteckt!G$8)),AND(D122=versteckt!C$1,'Erfassung Schulungstunden'!E122=versteckt!B$2,'Auswertung pro MA'!E117&gt;=8,'Auswertung pro MA'!F117&gt;=2,OR(C122=versteckt!G$4,'Erfassung Schulungstunden'!C122=versteckt!G$5,'Erfassung Schulungstunden'!C122=versteckt!G$6))),1,2))</f>
        <v/>
      </c>
      <c r="CT122" s="66" t="str">
        <f>'Auswertung pro MA'!D117</f>
        <v/>
      </c>
      <c r="CU122" s="150"/>
      <c r="CV122" s="8"/>
      <c r="CW122" s="8"/>
      <c r="CX122" s="8"/>
      <c r="CY122" s="8"/>
      <c r="CZ122" s="8"/>
    </row>
    <row r="123" spans="1:104" x14ac:dyDescent="0.25">
      <c r="A123" s="57"/>
      <c r="B123" s="172"/>
      <c r="C123" s="59"/>
      <c r="D123" s="59"/>
      <c r="E123" s="174"/>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c r="BT123" s="163"/>
      <c r="BU123" s="163"/>
      <c r="BV123" s="163"/>
      <c r="BW123" s="163"/>
      <c r="BX123" s="163"/>
      <c r="BY123" s="163"/>
      <c r="BZ123" s="163"/>
      <c r="CA123" s="163"/>
      <c r="CB123" s="163"/>
      <c r="CC123" s="163"/>
      <c r="CD123" s="163"/>
      <c r="CE123" s="163"/>
      <c r="CF123" s="163"/>
      <c r="CG123" s="163"/>
      <c r="CH123" s="163"/>
      <c r="CI123" s="163"/>
      <c r="CJ123" s="163"/>
      <c r="CK123" s="163"/>
      <c r="CL123" s="163"/>
      <c r="CM123" s="163"/>
      <c r="CN123" s="163"/>
      <c r="CO123" s="163"/>
      <c r="CP123" s="163"/>
      <c r="CQ123" s="66" t="str">
        <f>IF($CQ$2=2022,IF(ISBLANK($C123),"",IF(OR(AND(D123=versteckt!C$1,'Erfassung Schulungstunden'!E123=versteckt!B$1,'Auswertung pro MA'!E118&gt;=16,'Auswertung pro MA'!F118&gt;=3,OR('Erfassung Schulungstunden'!C123=versteckt!G$1,'Erfassung Schulungstunden'!C123=versteckt!G$2,'Erfassung Schulungstunden'!C123=versteckt!G$3,'Erfassung Schulungstunden'!C123=versteckt!G$7,'Erfassung Schulungstunden'!C123=versteckt!G$8)),AND(D123=versteckt!C$1,'Erfassung Schulungstunden'!E123=versteckt!B$1,'Auswertung pro MA'!E118&gt;=8,'Auswertung pro MA'!F118&gt;=2,OR(C123=versteckt!G$4,'Erfassung Schulungstunden'!C123=versteckt!G$5,'Erfassung Schulungstunden'!C123=versteckt!G$6)),AND(D123=versteckt!C$2,'Auswertung pro MA'!D118&gt;=3)),1,2)),IF(ISBLANK($C123),"",IF(OR(AND(D123=versteckt!C$1,'Erfassung Schulungstunden'!E123=versteckt!B$1,'Auswertung pro MA'!E118&gt;=16,'Auswertung pro MA'!F118&gt;=3,OR('Erfassung Schulungstunden'!C123=versteckt!G$1,'Erfassung Schulungstunden'!C123=versteckt!G$2,'Erfassung Schulungstunden'!C123=versteckt!G$3,'Erfassung Schulungstunden'!C123=versteckt!G$7,'Erfassung Schulungstunden'!C123=versteckt!G$8)),AND(D123=versteckt!C$1,'Erfassung Schulungstunden'!E123=versteckt!B$1,'Auswertung pro MA'!E118&gt;=8,'Auswertung pro MA'!F118&gt;=2,OR(C123=versteckt!G$4,'Erfassung Schulungstunden'!C123=versteckt!G$5,'Erfassung Schulungstunden'!C123=versteckt!G$6)),AND(D123=versteckt!C$2,'Auswertung pro MA'!D118&gt;=6)),1,2)))</f>
        <v/>
      </c>
      <c r="CR123" s="66" t="str">
        <f t="shared" si="5"/>
        <v/>
      </c>
      <c r="CS123" s="67" t="str">
        <f>IF(ISBLANK($C123),"",IF(OR(AND(D123=versteckt!C$1,'Erfassung Schulungstunden'!E123=versteckt!B$2,'Auswertung pro MA'!E118&gt;=16,'Auswertung pro MA'!F118&gt;=3,OR('Erfassung Schulungstunden'!C123=versteckt!G$1,'Erfassung Schulungstunden'!C123=versteckt!G$2,'Erfassung Schulungstunden'!C123=versteckt!G$3,'Erfassung Schulungstunden'!C123=versteckt!G$7,'Erfassung Schulungstunden'!C123=versteckt!G$8)),AND(D123=versteckt!C$1,'Erfassung Schulungstunden'!E123=versteckt!B$2,'Auswertung pro MA'!E118&gt;=8,'Auswertung pro MA'!F118&gt;=2,OR(C123=versteckt!G$4,'Erfassung Schulungstunden'!C123=versteckt!G$5,'Erfassung Schulungstunden'!C123=versteckt!G$6))),1,2))</f>
        <v/>
      </c>
      <c r="CT123" s="66" t="str">
        <f>'Auswertung pro MA'!D118</f>
        <v/>
      </c>
      <c r="CU123" s="150"/>
      <c r="CV123" s="8"/>
      <c r="CW123" s="8"/>
      <c r="CX123" s="8"/>
      <c r="CY123" s="8"/>
      <c r="CZ123" s="8"/>
    </row>
    <row r="124" spans="1:104" x14ac:dyDescent="0.25">
      <c r="A124" s="57"/>
      <c r="B124" s="172"/>
      <c r="C124" s="59"/>
      <c r="D124" s="58"/>
      <c r="E124" s="174"/>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3"/>
      <c r="BQ124" s="163"/>
      <c r="BR124" s="163"/>
      <c r="BS124" s="163"/>
      <c r="BT124" s="163"/>
      <c r="BU124" s="163"/>
      <c r="BV124" s="163"/>
      <c r="BW124" s="163"/>
      <c r="BX124" s="163"/>
      <c r="BY124" s="163"/>
      <c r="BZ124" s="163"/>
      <c r="CA124" s="163"/>
      <c r="CB124" s="163"/>
      <c r="CC124" s="163"/>
      <c r="CD124" s="163"/>
      <c r="CE124" s="163"/>
      <c r="CF124" s="163"/>
      <c r="CG124" s="163"/>
      <c r="CH124" s="163"/>
      <c r="CI124" s="163"/>
      <c r="CJ124" s="163"/>
      <c r="CK124" s="163"/>
      <c r="CL124" s="163"/>
      <c r="CM124" s="163"/>
      <c r="CN124" s="163"/>
      <c r="CO124" s="163"/>
      <c r="CP124" s="163"/>
      <c r="CQ124" s="66" t="str">
        <f>IF($CQ$2=2022,IF(ISBLANK($C124),"",IF(OR(AND(D124=versteckt!C$1,'Erfassung Schulungstunden'!E124=versteckt!B$1,'Auswertung pro MA'!E119&gt;=16,'Auswertung pro MA'!F119&gt;=3,OR('Erfassung Schulungstunden'!C124=versteckt!G$1,'Erfassung Schulungstunden'!C124=versteckt!G$2,'Erfassung Schulungstunden'!C124=versteckt!G$3,'Erfassung Schulungstunden'!C124=versteckt!G$7,'Erfassung Schulungstunden'!C124=versteckt!G$8)),AND(D124=versteckt!C$1,'Erfassung Schulungstunden'!E124=versteckt!B$1,'Auswertung pro MA'!E119&gt;=8,'Auswertung pro MA'!F119&gt;=2,OR(C124=versteckt!G$4,'Erfassung Schulungstunden'!C124=versteckt!G$5,'Erfassung Schulungstunden'!C124=versteckt!G$6)),AND(D124=versteckt!C$2,'Auswertung pro MA'!D119&gt;=3)),1,2)),IF(ISBLANK($C124),"",IF(OR(AND(D124=versteckt!C$1,'Erfassung Schulungstunden'!E124=versteckt!B$1,'Auswertung pro MA'!E119&gt;=16,'Auswertung pro MA'!F119&gt;=3,OR('Erfassung Schulungstunden'!C124=versteckt!G$1,'Erfassung Schulungstunden'!C124=versteckt!G$2,'Erfassung Schulungstunden'!C124=versteckt!G$3,'Erfassung Schulungstunden'!C124=versteckt!G$7,'Erfassung Schulungstunden'!C124=versteckt!G$8)),AND(D124=versteckt!C$1,'Erfassung Schulungstunden'!E124=versteckt!B$1,'Auswertung pro MA'!E119&gt;=8,'Auswertung pro MA'!F119&gt;=2,OR(C124=versteckt!G$4,'Erfassung Schulungstunden'!C124=versteckt!G$5,'Erfassung Schulungstunden'!C124=versteckt!G$6)),AND(D124=versteckt!C$2,'Auswertung pro MA'!D119&gt;=6)),1,2)))</f>
        <v/>
      </c>
      <c r="CR124" s="66" t="str">
        <f t="shared" si="5"/>
        <v/>
      </c>
      <c r="CS124" s="67" t="str">
        <f>IF(ISBLANK($C124),"",IF(OR(AND(D124=versteckt!C$1,'Erfassung Schulungstunden'!E124=versteckt!B$2,'Auswertung pro MA'!E119&gt;=16,'Auswertung pro MA'!F119&gt;=3,OR('Erfassung Schulungstunden'!C124=versteckt!G$1,'Erfassung Schulungstunden'!C124=versteckt!G$2,'Erfassung Schulungstunden'!C124=versteckt!G$3,'Erfassung Schulungstunden'!C124=versteckt!G$7,'Erfassung Schulungstunden'!C124=versteckt!G$8)),AND(D124=versteckt!C$1,'Erfassung Schulungstunden'!E124=versteckt!B$2,'Auswertung pro MA'!E119&gt;=8,'Auswertung pro MA'!F119&gt;=2,OR(C124=versteckt!G$4,'Erfassung Schulungstunden'!C124=versteckt!G$5,'Erfassung Schulungstunden'!C124=versteckt!G$6))),1,2))</f>
        <v/>
      </c>
      <c r="CT124" s="66" t="str">
        <f>'Auswertung pro MA'!D119</f>
        <v/>
      </c>
      <c r="CU124" s="150"/>
      <c r="CV124" s="8"/>
      <c r="CW124" s="8"/>
      <c r="CX124" s="8"/>
      <c r="CY124" s="8"/>
      <c r="CZ124" s="8"/>
    </row>
    <row r="125" spans="1:104" x14ac:dyDescent="0.25">
      <c r="A125" s="57"/>
      <c r="B125" s="172"/>
      <c r="C125" s="59"/>
      <c r="D125" s="58"/>
      <c r="E125" s="174"/>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3"/>
      <c r="BR125" s="163"/>
      <c r="BS125" s="163"/>
      <c r="BT125" s="163"/>
      <c r="BU125" s="163"/>
      <c r="BV125" s="163"/>
      <c r="BW125" s="163"/>
      <c r="BX125" s="163"/>
      <c r="BY125" s="163"/>
      <c r="BZ125" s="163"/>
      <c r="CA125" s="163"/>
      <c r="CB125" s="163"/>
      <c r="CC125" s="163"/>
      <c r="CD125" s="163"/>
      <c r="CE125" s="163"/>
      <c r="CF125" s="163"/>
      <c r="CG125" s="163"/>
      <c r="CH125" s="163"/>
      <c r="CI125" s="163"/>
      <c r="CJ125" s="163"/>
      <c r="CK125" s="163"/>
      <c r="CL125" s="163"/>
      <c r="CM125" s="163"/>
      <c r="CN125" s="163"/>
      <c r="CO125" s="163"/>
      <c r="CP125" s="163"/>
      <c r="CQ125" s="66" t="str">
        <f>IF($CQ$2=2022,IF(ISBLANK($C125),"",IF(OR(AND(D125=versteckt!C$1,'Erfassung Schulungstunden'!E125=versteckt!B$1,'Auswertung pro MA'!E120&gt;=16,'Auswertung pro MA'!F120&gt;=3,OR('Erfassung Schulungstunden'!C125=versteckt!G$1,'Erfassung Schulungstunden'!C125=versteckt!G$2,'Erfassung Schulungstunden'!C125=versteckt!G$3,'Erfassung Schulungstunden'!C125=versteckt!G$7,'Erfassung Schulungstunden'!C125=versteckt!G$8)),AND(D125=versteckt!C$1,'Erfassung Schulungstunden'!E125=versteckt!B$1,'Auswertung pro MA'!E120&gt;=8,'Auswertung pro MA'!F120&gt;=2,OR(C125=versteckt!G$4,'Erfassung Schulungstunden'!C125=versteckt!G$5,'Erfassung Schulungstunden'!C125=versteckt!G$6)),AND(D125=versteckt!C$2,'Auswertung pro MA'!D120&gt;=3)),1,2)),IF(ISBLANK($C125),"",IF(OR(AND(D125=versteckt!C$1,'Erfassung Schulungstunden'!E125=versteckt!B$1,'Auswertung pro MA'!E120&gt;=16,'Auswertung pro MA'!F120&gt;=3,OR('Erfassung Schulungstunden'!C125=versteckt!G$1,'Erfassung Schulungstunden'!C125=versteckt!G$2,'Erfassung Schulungstunden'!C125=versteckt!G$3,'Erfassung Schulungstunden'!C125=versteckt!G$7,'Erfassung Schulungstunden'!C125=versteckt!G$8)),AND(D125=versteckt!C$1,'Erfassung Schulungstunden'!E125=versteckt!B$1,'Auswertung pro MA'!E120&gt;=8,'Auswertung pro MA'!F120&gt;=2,OR(C125=versteckt!G$4,'Erfassung Schulungstunden'!C125=versteckt!G$5,'Erfassung Schulungstunden'!C125=versteckt!G$6)),AND(D125=versteckt!C$2,'Auswertung pro MA'!D120&gt;=6)),1,2)))</f>
        <v/>
      </c>
      <c r="CR125" s="66" t="str">
        <f t="shared" si="5"/>
        <v/>
      </c>
      <c r="CS125" s="67" t="str">
        <f>IF(ISBLANK($C125),"",IF(OR(AND(D125=versteckt!C$1,'Erfassung Schulungstunden'!E125=versteckt!B$2,'Auswertung pro MA'!E120&gt;=16,'Auswertung pro MA'!F120&gt;=3,OR('Erfassung Schulungstunden'!C125=versteckt!G$1,'Erfassung Schulungstunden'!C125=versteckt!G$2,'Erfassung Schulungstunden'!C125=versteckt!G$3,'Erfassung Schulungstunden'!C125=versteckt!G$7,'Erfassung Schulungstunden'!C125=versteckt!G$8)),AND(D125=versteckt!C$1,'Erfassung Schulungstunden'!E125=versteckt!B$2,'Auswertung pro MA'!E120&gt;=8,'Auswertung pro MA'!F120&gt;=2,OR(C125=versteckt!G$4,'Erfassung Schulungstunden'!C125=versteckt!G$5,'Erfassung Schulungstunden'!C125=versteckt!G$6))),1,2))</f>
        <v/>
      </c>
      <c r="CT125" s="66" t="str">
        <f>'Auswertung pro MA'!D120</f>
        <v/>
      </c>
      <c r="CU125" s="150"/>
      <c r="CV125" s="8"/>
      <c r="CW125" s="8"/>
      <c r="CX125" s="8"/>
      <c r="CY125" s="8"/>
      <c r="CZ125" s="8"/>
    </row>
    <row r="126" spans="1:104" x14ac:dyDescent="0.25">
      <c r="A126" s="57"/>
      <c r="B126" s="172"/>
      <c r="C126" s="59"/>
      <c r="D126" s="58"/>
      <c r="E126" s="174"/>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c r="BR126" s="163"/>
      <c r="BS126" s="163"/>
      <c r="BT126" s="163"/>
      <c r="BU126" s="163"/>
      <c r="BV126" s="163"/>
      <c r="BW126" s="163"/>
      <c r="BX126" s="163"/>
      <c r="BY126" s="163"/>
      <c r="BZ126" s="163"/>
      <c r="CA126" s="163"/>
      <c r="CB126" s="163"/>
      <c r="CC126" s="163"/>
      <c r="CD126" s="163"/>
      <c r="CE126" s="163"/>
      <c r="CF126" s="163"/>
      <c r="CG126" s="163"/>
      <c r="CH126" s="163"/>
      <c r="CI126" s="163"/>
      <c r="CJ126" s="163"/>
      <c r="CK126" s="163"/>
      <c r="CL126" s="163"/>
      <c r="CM126" s="163"/>
      <c r="CN126" s="163"/>
      <c r="CO126" s="163"/>
      <c r="CP126" s="163"/>
      <c r="CQ126" s="66" t="str">
        <f>IF($CQ$2=2022,IF(ISBLANK($C126),"",IF(OR(AND(D126=versteckt!C$1,'Erfassung Schulungstunden'!E126=versteckt!B$1,'Auswertung pro MA'!E121&gt;=16,'Auswertung pro MA'!F121&gt;=3,OR('Erfassung Schulungstunden'!C126=versteckt!G$1,'Erfassung Schulungstunden'!C126=versteckt!G$2,'Erfassung Schulungstunden'!C126=versteckt!G$3,'Erfassung Schulungstunden'!C126=versteckt!G$7,'Erfassung Schulungstunden'!C126=versteckt!G$8)),AND(D126=versteckt!C$1,'Erfassung Schulungstunden'!E126=versteckt!B$1,'Auswertung pro MA'!E121&gt;=8,'Auswertung pro MA'!F121&gt;=2,OR(C126=versteckt!G$4,'Erfassung Schulungstunden'!C126=versteckt!G$5,'Erfassung Schulungstunden'!C126=versteckt!G$6)),AND(D126=versteckt!C$2,'Auswertung pro MA'!D121&gt;=3)),1,2)),IF(ISBLANK($C126),"",IF(OR(AND(D126=versteckt!C$1,'Erfassung Schulungstunden'!E126=versteckt!B$1,'Auswertung pro MA'!E121&gt;=16,'Auswertung pro MA'!F121&gt;=3,OR('Erfassung Schulungstunden'!C126=versteckt!G$1,'Erfassung Schulungstunden'!C126=versteckt!G$2,'Erfassung Schulungstunden'!C126=versteckt!G$3,'Erfassung Schulungstunden'!C126=versteckt!G$7,'Erfassung Schulungstunden'!C126=versteckt!G$8)),AND(D126=versteckt!C$1,'Erfassung Schulungstunden'!E126=versteckt!B$1,'Auswertung pro MA'!E121&gt;=8,'Auswertung pro MA'!F121&gt;=2,OR(C126=versteckt!G$4,'Erfassung Schulungstunden'!C126=versteckt!G$5,'Erfassung Schulungstunden'!C126=versteckt!G$6)),AND(D126=versteckt!C$2,'Auswertung pro MA'!D121&gt;=6)),1,2)))</f>
        <v/>
      </c>
      <c r="CR126" s="66" t="str">
        <f t="shared" si="5"/>
        <v/>
      </c>
      <c r="CS126" s="67" t="str">
        <f>IF(ISBLANK($C126),"",IF(OR(AND(D126=versteckt!C$1,'Erfassung Schulungstunden'!E126=versteckt!B$2,'Auswertung pro MA'!E121&gt;=16,'Auswertung pro MA'!F121&gt;=3,OR('Erfassung Schulungstunden'!C126=versteckt!G$1,'Erfassung Schulungstunden'!C126=versteckt!G$2,'Erfassung Schulungstunden'!C126=versteckt!G$3,'Erfassung Schulungstunden'!C126=versteckt!G$7,'Erfassung Schulungstunden'!C126=versteckt!G$8)),AND(D126=versteckt!C$1,'Erfassung Schulungstunden'!E126=versteckt!B$2,'Auswertung pro MA'!E121&gt;=8,'Auswertung pro MA'!F121&gt;=2,OR(C126=versteckt!G$4,'Erfassung Schulungstunden'!C126=versteckt!G$5,'Erfassung Schulungstunden'!C126=versteckt!G$6))),1,2))</f>
        <v/>
      </c>
      <c r="CT126" s="66" t="str">
        <f>'Auswertung pro MA'!D121</f>
        <v/>
      </c>
      <c r="CU126" s="150"/>
      <c r="CV126" s="8"/>
      <c r="CW126" s="8"/>
      <c r="CX126" s="8"/>
      <c r="CY126" s="8"/>
      <c r="CZ126" s="8"/>
    </row>
    <row r="127" spans="1:104" x14ac:dyDescent="0.25">
      <c r="A127" s="57"/>
      <c r="B127" s="172"/>
      <c r="C127" s="59"/>
      <c r="D127" s="59"/>
      <c r="E127" s="174"/>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c r="CG127" s="163"/>
      <c r="CH127" s="163"/>
      <c r="CI127" s="163"/>
      <c r="CJ127" s="163"/>
      <c r="CK127" s="163"/>
      <c r="CL127" s="163"/>
      <c r="CM127" s="163"/>
      <c r="CN127" s="163"/>
      <c r="CO127" s="163"/>
      <c r="CP127" s="163"/>
      <c r="CQ127" s="66" t="str">
        <f>IF($CQ$2=2022,IF(ISBLANK($C127),"",IF(OR(AND(D127=versteckt!C$1,'Erfassung Schulungstunden'!E127=versteckt!B$1,'Auswertung pro MA'!E122&gt;=16,'Auswertung pro MA'!F122&gt;=3,OR('Erfassung Schulungstunden'!C127=versteckt!G$1,'Erfassung Schulungstunden'!C127=versteckt!G$2,'Erfassung Schulungstunden'!C127=versteckt!G$3,'Erfassung Schulungstunden'!C127=versteckt!G$7,'Erfassung Schulungstunden'!C127=versteckt!G$8)),AND(D127=versteckt!C$1,'Erfassung Schulungstunden'!E127=versteckt!B$1,'Auswertung pro MA'!E122&gt;=8,'Auswertung pro MA'!F122&gt;=2,OR(C127=versteckt!G$4,'Erfassung Schulungstunden'!C127=versteckt!G$5,'Erfassung Schulungstunden'!C127=versteckt!G$6)),AND(D127=versteckt!C$2,'Auswertung pro MA'!D122&gt;=3)),1,2)),IF(ISBLANK($C127),"",IF(OR(AND(D127=versteckt!C$1,'Erfassung Schulungstunden'!E127=versteckt!B$1,'Auswertung pro MA'!E122&gt;=16,'Auswertung pro MA'!F122&gt;=3,OR('Erfassung Schulungstunden'!C127=versteckt!G$1,'Erfassung Schulungstunden'!C127=versteckt!G$2,'Erfassung Schulungstunden'!C127=versteckt!G$3,'Erfassung Schulungstunden'!C127=versteckt!G$7,'Erfassung Schulungstunden'!C127=versteckt!G$8)),AND(D127=versteckt!C$1,'Erfassung Schulungstunden'!E127=versteckt!B$1,'Auswertung pro MA'!E122&gt;=8,'Auswertung pro MA'!F122&gt;=2,OR(C127=versteckt!G$4,'Erfassung Schulungstunden'!C127=versteckt!G$5,'Erfassung Schulungstunden'!C127=versteckt!G$6)),AND(D127=versteckt!C$2,'Auswertung pro MA'!D122&gt;=6)),1,2)))</f>
        <v/>
      </c>
      <c r="CR127" s="66" t="str">
        <f t="shared" si="5"/>
        <v/>
      </c>
      <c r="CS127" s="67" t="str">
        <f>IF(ISBLANK($C127),"",IF(OR(AND(D127=versteckt!C$1,'Erfassung Schulungstunden'!E127=versteckt!B$2,'Auswertung pro MA'!E122&gt;=16,'Auswertung pro MA'!F122&gt;=3,OR('Erfassung Schulungstunden'!C127=versteckt!G$1,'Erfassung Schulungstunden'!C127=versteckt!G$2,'Erfassung Schulungstunden'!C127=versteckt!G$3,'Erfassung Schulungstunden'!C127=versteckt!G$7,'Erfassung Schulungstunden'!C127=versteckt!G$8)),AND(D127=versteckt!C$1,'Erfassung Schulungstunden'!E127=versteckt!B$2,'Auswertung pro MA'!E122&gt;=8,'Auswertung pro MA'!F122&gt;=2,OR(C127=versteckt!G$4,'Erfassung Schulungstunden'!C127=versteckt!G$5,'Erfassung Schulungstunden'!C127=versteckt!G$6))),1,2))</f>
        <v/>
      </c>
      <c r="CT127" s="66" t="str">
        <f>'Auswertung pro MA'!D122</f>
        <v/>
      </c>
      <c r="CU127" s="150"/>
      <c r="CV127" s="8"/>
      <c r="CW127" s="8"/>
      <c r="CX127" s="8"/>
      <c r="CY127" s="8"/>
      <c r="CZ127" s="8"/>
    </row>
    <row r="128" spans="1:104" x14ac:dyDescent="0.25">
      <c r="A128" s="57"/>
      <c r="B128" s="172"/>
      <c r="C128" s="59"/>
      <c r="D128" s="59"/>
      <c r="E128" s="174"/>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c r="BR128" s="163"/>
      <c r="BS128" s="163"/>
      <c r="BT128" s="163"/>
      <c r="BU128" s="163"/>
      <c r="BV128" s="163"/>
      <c r="BW128" s="163"/>
      <c r="BX128" s="163"/>
      <c r="BY128" s="163"/>
      <c r="BZ128" s="163"/>
      <c r="CA128" s="163"/>
      <c r="CB128" s="163"/>
      <c r="CC128" s="163"/>
      <c r="CD128" s="163"/>
      <c r="CE128" s="163"/>
      <c r="CF128" s="163"/>
      <c r="CG128" s="163"/>
      <c r="CH128" s="163"/>
      <c r="CI128" s="163"/>
      <c r="CJ128" s="163"/>
      <c r="CK128" s="163"/>
      <c r="CL128" s="163"/>
      <c r="CM128" s="163"/>
      <c r="CN128" s="163"/>
      <c r="CO128" s="163"/>
      <c r="CP128" s="163"/>
      <c r="CQ128" s="66" t="str">
        <f>IF($CQ$2=2022,IF(ISBLANK($C128),"",IF(OR(AND(D128=versteckt!C$1,'Erfassung Schulungstunden'!E128=versteckt!B$1,'Auswertung pro MA'!E123&gt;=16,'Auswertung pro MA'!F123&gt;=3,OR('Erfassung Schulungstunden'!C128=versteckt!G$1,'Erfassung Schulungstunden'!C128=versteckt!G$2,'Erfassung Schulungstunden'!C128=versteckt!G$3,'Erfassung Schulungstunden'!C128=versteckt!G$7,'Erfassung Schulungstunden'!C128=versteckt!G$8)),AND(D128=versteckt!C$1,'Erfassung Schulungstunden'!E128=versteckt!B$1,'Auswertung pro MA'!E123&gt;=8,'Auswertung pro MA'!F123&gt;=2,OR(C128=versteckt!G$4,'Erfassung Schulungstunden'!C128=versteckt!G$5,'Erfassung Schulungstunden'!C128=versteckt!G$6)),AND(D128=versteckt!C$2,'Auswertung pro MA'!D123&gt;=3)),1,2)),IF(ISBLANK($C128),"",IF(OR(AND(D128=versteckt!C$1,'Erfassung Schulungstunden'!E128=versteckt!B$1,'Auswertung pro MA'!E123&gt;=16,'Auswertung pro MA'!F123&gt;=3,OR('Erfassung Schulungstunden'!C128=versteckt!G$1,'Erfassung Schulungstunden'!C128=versteckt!G$2,'Erfassung Schulungstunden'!C128=versteckt!G$3,'Erfassung Schulungstunden'!C128=versteckt!G$7,'Erfassung Schulungstunden'!C128=versteckt!G$8)),AND(D128=versteckt!C$1,'Erfassung Schulungstunden'!E128=versteckt!B$1,'Auswertung pro MA'!E123&gt;=8,'Auswertung pro MA'!F123&gt;=2,OR(C128=versteckt!G$4,'Erfassung Schulungstunden'!C128=versteckt!G$5,'Erfassung Schulungstunden'!C128=versteckt!G$6)),AND(D128=versteckt!C$2,'Auswertung pro MA'!D123&gt;=6)),1,2)))</f>
        <v/>
      </c>
      <c r="CR128" s="66" t="str">
        <f t="shared" si="5"/>
        <v/>
      </c>
      <c r="CS128" s="67" t="str">
        <f>IF(ISBLANK($C128),"",IF(OR(AND(D128=versteckt!C$1,'Erfassung Schulungstunden'!E128=versteckt!B$2,'Auswertung pro MA'!E123&gt;=16,'Auswertung pro MA'!F123&gt;=3,OR('Erfassung Schulungstunden'!C128=versteckt!G$1,'Erfassung Schulungstunden'!C128=versteckt!G$2,'Erfassung Schulungstunden'!C128=versteckt!G$3,'Erfassung Schulungstunden'!C128=versteckt!G$7,'Erfassung Schulungstunden'!C128=versteckt!G$8)),AND(D128=versteckt!C$1,'Erfassung Schulungstunden'!E128=versteckt!B$2,'Auswertung pro MA'!E123&gt;=8,'Auswertung pro MA'!F123&gt;=2,OR(C128=versteckt!G$4,'Erfassung Schulungstunden'!C128=versteckt!G$5,'Erfassung Schulungstunden'!C128=versteckt!G$6))),1,2))</f>
        <v/>
      </c>
      <c r="CT128" s="66" t="str">
        <f>'Auswertung pro MA'!D123</f>
        <v/>
      </c>
      <c r="CU128" s="150"/>
      <c r="CV128" s="8"/>
      <c r="CW128" s="8"/>
      <c r="CX128" s="8"/>
      <c r="CY128" s="8"/>
      <c r="CZ128" s="8"/>
    </row>
    <row r="129" spans="1:104" x14ac:dyDescent="0.25">
      <c r="A129" s="57"/>
      <c r="B129" s="172"/>
      <c r="C129" s="59"/>
      <c r="D129" s="58"/>
      <c r="E129" s="174"/>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3"/>
      <c r="BX129" s="163"/>
      <c r="BY129" s="163"/>
      <c r="BZ129" s="163"/>
      <c r="CA129" s="163"/>
      <c r="CB129" s="163"/>
      <c r="CC129" s="163"/>
      <c r="CD129" s="163"/>
      <c r="CE129" s="163"/>
      <c r="CF129" s="163"/>
      <c r="CG129" s="163"/>
      <c r="CH129" s="163"/>
      <c r="CI129" s="163"/>
      <c r="CJ129" s="163"/>
      <c r="CK129" s="163"/>
      <c r="CL129" s="163"/>
      <c r="CM129" s="163"/>
      <c r="CN129" s="163"/>
      <c r="CO129" s="163"/>
      <c r="CP129" s="163"/>
      <c r="CQ129" s="66" t="str">
        <f>IF($CQ$2=2022,IF(ISBLANK($C129),"",IF(OR(AND(D129=versteckt!C$1,'Erfassung Schulungstunden'!E129=versteckt!B$1,'Auswertung pro MA'!E124&gt;=16,'Auswertung pro MA'!F124&gt;=3,OR('Erfassung Schulungstunden'!C129=versteckt!G$1,'Erfassung Schulungstunden'!C129=versteckt!G$2,'Erfassung Schulungstunden'!C129=versteckt!G$3,'Erfassung Schulungstunden'!C129=versteckt!G$7,'Erfassung Schulungstunden'!C129=versteckt!G$8)),AND(D129=versteckt!C$1,'Erfassung Schulungstunden'!E129=versteckt!B$1,'Auswertung pro MA'!E124&gt;=8,'Auswertung pro MA'!F124&gt;=2,OR(C129=versteckt!G$4,'Erfassung Schulungstunden'!C129=versteckt!G$5,'Erfassung Schulungstunden'!C129=versteckt!G$6)),AND(D129=versteckt!C$2,'Auswertung pro MA'!D124&gt;=3)),1,2)),IF(ISBLANK($C129),"",IF(OR(AND(D129=versteckt!C$1,'Erfassung Schulungstunden'!E129=versteckt!B$1,'Auswertung pro MA'!E124&gt;=16,'Auswertung pro MA'!F124&gt;=3,OR('Erfassung Schulungstunden'!C129=versteckt!G$1,'Erfassung Schulungstunden'!C129=versteckt!G$2,'Erfassung Schulungstunden'!C129=versteckt!G$3,'Erfassung Schulungstunden'!C129=versteckt!G$7,'Erfassung Schulungstunden'!C129=versteckt!G$8)),AND(D129=versteckt!C$1,'Erfassung Schulungstunden'!E129=versteckt!B$1,'Auswertung pro MA'!E124&gt;=8,'Auswertung pro MA'!F124&gt;=2,OR(C129=versteckt!G$4,'Erfassung Schulungstunden'!C129=versteckt!G$5,'Erfassung Schulungstunden'!C129=versteckt!G$6)),AND(D129=versteckt!C$2,'Auswertung pro MA'!D124&gt;=6)),1,2)))</f>
        <v/>
      </c>
      <c r="CR129" s="66" t="str">
        <f t="shared" si="5"/>
        <v/>
      </c>
      <c r="CS129" s="67" t="str">
        <f>IF(ISBLANK($C129),"",IF(OR(AND(D129=versteckt!C$1,'Erfassung Schulungstunden'!E129=versteckt!B$2,'Auswertung pro MA'!E124&gt;=16,'Auswertung pro MA'!F124&gt;=3,OR('Erfassung Schulungstunden'!C129=versteckt!G$1,'Erfassung Schulungstunden'!C129=versteckt!G$2,'Erfassung Schulungstunden'!C129=versteckt!G$3,'Erfassung Schulungstunden'!C129=versteckt!G$7,'Erfassung Schulungstunden'!C129=versteckt!G$8)),AND(D129=versteckt!C$1,'Erfassung Schulungstunden'!E129=versteckt!B$2,'Auswertung pro MA'!E124&gt;=8,'Auswertung pro MA'!F124&gt;=2,OR(C129=versteckt!G$4,'Erfassung Schulungstunden'!C129=versteckt!G$5,'Erfassung Schulungstunden'!C129=versteckt!G$6))),1,2))</f>
        <v/>
      </c>
      <c r="CT129" s="66" t="str">
        <f>'Auswertung pro MA'!D124</f>
        <v/>
      </c>
      <c r="CU129" s="150"/>
      <c r="CV129" s="8"/>
      <c r="CW129" s="8"/>
      <c r="CX129" s="8"/>
      <c r="CY129" s="8"/>
      <c r="CZ129" s="8"/>
    </row>
    <row r="130" spans="1:104" x14ac:dyDescent="0.25">
      <c r="A130" s="57"/>
      <c r="B130" s="172"/>
      <c r="C130" s="59"/>
      <c r="D130" s="58"/>
      <c r="E130" s="174"/>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66" t="str">
        <f>IF($CQ$2=2022,IF(ISBLANK($C130),"",IF(OR(AND(D130=versteckt!C$1,'Erfassung Schulungstunden'!E130=versteckt!B$1,'Auswertung pro MA'!E125&gt;=16,'Auswertung pro MA'!F125&gt;=3,OR('Erfassung Schulungstunden'!C130=versteckt!G$1,'Erfassung Schulungstunden'!C130=versteckt!G$2,'Erfassung Schulungstunden'!C130=versteckt!G$3,'Erfassung Schulungstunden'!C130=versteckt!G$7,'Erfassung Schulungstunden'!C130=versteckt!G$8)),AND(D130=versteckt!C$1,'Erfassung Schulungstunden'!E130=versteckt!B$1,'Auswertung pro MA'!E125&gt;=8,'Auswertung pro MA'!F125&gt;=2,OR(C130=versteckt!G$4,'Erfassung Schulungstunden'!C130=versteckt!G$5,'Erfassung Schulungstunden'!C130=versteckt!G$6)),AND(D130=versteckt!C$2,'Auswertung pro MA'!D125&gt;=3)),1,2)),IF(ISBLANK($C130),"",IF(OR(AND(D130=versteckt!C$1,'Erfassung Schulungstunden'!E130=versteckt!B$1,'Auswertung pro MA'!E125&gt;=16,'Auswertung pro MA'!F125&gt;=3,OR('Erfassung Schulungstunden'!C130=versteckt!G$1,'Erfassung Schulungstunden'!C130=versteckt!G$2,'Erfassung Schulungstunden'!C130=versteckt!G$3,'Erfassung Schulungstunden'!C130=versteckt!G$7,'Erfassung Schulungstunden'!C130=versteckt!G$8)),AND(D130=versteckt!C$1,'Erfassung Schulungstunden'!E130=versteckt!B$1,'Auswertung pro MA'!E125&gt;=8,'Auswertung pro MA'!F125&gt;=2,OR(C130=versteckt!G$4,'Erfassung Schulungstunden'!C130=versteckt!G$5,'Erfassung Schulungstunden'!C130=versteckt!G$6)),AND(D130=versteckt!C$2,'Auswertung pro MA'!D125&gt;=6)),1,2)))</f>
        <v/>
      </c>
      <c r="CR130" s="66" t="str">
        <f t="shared" si="5"/>
        <v/>
      </c>
      <c r="CS130" s="67" t="str">
        <f>IF(ISBLANK($C130),"",IF(OR(AND(D130=versteckt!C$1,'Erfassung Schulungstunden'!E130=versteckt!B$2,'Auswertung pro MA'!E125&gt;=16,'Auswertung pro MA'!F125&gt;=3,OR('Erfassung Schulungstunden'!C130=versteckt!G$1,'Erfassung Schulungstunden'!C130=versteckt!G$2,'Erfassung Schulungstunden'!C130=versteckt!G$3,'Erfassung Schulungstunden'!C130=versteckt!G$7,'Erfassung Schulungstunden'!C130=versteckt!G$8)),AND(D130=versteckt!C$1,'Erfassung Schulungstunden'!E130=versteckt!B$2,'Auswertung pro MA'!E125&gt;=8,'Auswertung pro MA'!F125&gt;=2,OR(C130=versteckt!G$4,'Erfassung Schulungstunden'!C130=versteckt!G$5,'Erfassung Schulungstunden'!C130=versteckt!G$6))),1,2))</f>
        <v/>
      </c>
      <c r="CT130" s="66" t="str">
        <f>'Auswertung pro MA'!D125</f>
        <v/>
      </c>
      <c r="CU130" s="150"/>
      <c r="CV130" s="8"/>
      <c r="CW130" s="8"/>
      <c r="CX130" s="8"/>
      <c r="CY130" s="8"/>
      <c r="CZ130" s="8"/>
    </row>
    <row r="131" spans="1:104" x14ac:dyDescent="0.25">
      <c r="A131" s="57"/>
      <c r="B131" s="172"/>
      <c r="C131" s="59"/>
      <c r="D131" s="58"/>
      <c r="E131" s="174"/>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163"/>
      <c r="CF131" s="163"/>
      <c r="CG131" s="163"/>
      <c r="CH131" s="163"/>
      <c r="CI131" s="163"/>
      <c r="CJ131" s="163"/>
      <c r="CK131" s="163"/>
      <c r="CL131" s="163"/>
      <c r="CM131" s="163"/>
      <c r="CN131" s="163"/>
      <c r="CO131" s="163"/>
      <c r="CP131" s="163"/>
      <c r="CQ131" s="66" t="str">
        <f>IF($CQ$2=2022,IF(ISBLANK($C131),"",IF(OR(AND(D131=versteckt!C$1,'Erfassung Schulungstunden'!E131=versteckt!B$1,'Auswertung pro MA'!E126&gt;=16,'Auswertung pro MA'!F126&gt;=3,OR('Erfassung Schulungstunden'!C131=versteckt!G$1,'Erfassung Schulungstunden'!C131=versteckt!G$2,'Erfassung Schulungstunden'!C131=versteckt!G$3,'Erfassung Schulungstunden'!C131=versteckt!G$7,'Erfassung Schulungstunden'!C131=versteckt!G$8)),AND(D131=versteckt!C$1,'Erfassung Schulungstunden'!E131=versteckt!B$1,'Auswertung pro MA'!E126&gt;=8,'Auswertung pro MA'!F126&gt;=2,OR(C131=versteckt!G$4,'Erfassung Schulungstunden'!C131=versteckt!G$5,'Erfassung Schulungstunden'!C131=versteckt!G$6)),AND(D131=versteckt!C$2,'Auswertung pro MA'!D126&gt;=3)),1,2)),IF(ISBLANK($C131),"",IF(OR(AND(D131=versteckt!C$1,'Erfassung Schulungstunden'!E131=versteckt!B$1,'Auswertung pro MA'!E126&gt;=16,'Auswertung pro MA'!F126&gt;=3,OR('Erfassung Schulungstunden'!C131=versteckt!G$1,'Erfassung Schulungstunden'!C131=versteckt!G$2,'Erfassung Schulungstunden'!C131=versteckt!G$3,'Erfassung Schulungstunden'!C131=versteckt!G$7,'Erfassung Schulungstunden'!C131=versteckt!G$8)),AND(D131=versteckt!C$1,'Erfassung Schulungstunden'!E131=versteckt!B$1,'Auswertung pro MA'!E126&gt;=8,'Auswertung pro MA'!F126&gt;=2,OR(C131=versteckt!G$4,'Erfassung Schulungstunden'!C131=versteckt!G$5,'Erfassung Schulungstunden'!C131=versteckt!G$6)),AND(D131=versteckt!C$2,'Auswertung pro MA'!D126&gt;=6)),1,2)))</f>
        <v/>
      </c>
      <c r="CR131" s="66" t="str">
        <f t="shared" si="5"/>
        <v/>
      </c>
      <c r="CS131" s="67" t="str">
        <f>IF(ISBLANK($C131),"",IF(OR(AND(D131=versteckt!C$1,'Erfassung Schulungstunden'!E131=versteckt!B$2,'Auswertung pro MA'!E126&gt;=16,'Auswertung pro MA'!F126&gt;=3,OR('Erfassung Schulungstunden'!C131=versteckt!G$1,'Erfassung Schulungstunden'!C131=versteckt!G$2,'Erfassung Schulungstunden'!C131=versteckt!G$3,'Erfassung Schulungstunden'!C131=versteckt!G$7,'Erfassung Schulungstunden'!C131=versteckt!G$8)),AND(D131=versteckt!C$1,'Erfassung Schulungstunden'!E131=versteckt!B$2,'Auswertung pro MA'!E126&gt;=8,'Auswertung pro MA'!F126&gt;=2,OR(C131=versteckt!G$4,'Erfassung Schulungstunden'!C131=versteckt!G$5,'Erfassung Schulungstunden'!C131=versteckt!G$6))),1,2))</f>
        <v/>
      </c>
      <c r="CT131" s="66" t="str">
        <f>'Auswertung pro MA'!D126</f>
        <v/>
      </c>
      <c r="CU131" s="150"/>
      <c r="CV131" s="8"/>
      <c r="CW131" s="8"/>
      <c r="CX131" s="8"/>
      <c r="CY131" s="8"/>
      <c r="CZ131" s="8"/>
    </row>
    <row r="132" spans="1:104" x14ac:dyDescent="0.25">
      <c r="A132" s="57"/>
      <c r="B132" s="172"/>
      <c r="C132" s="59"/>
      <c r="D132" s="59"/>
      <c r="E132" s="174"/>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66" t="str">
        <f>IF($CQ$2=2022,IF(ISBLANK($C132),"",IF(OR(AND(D132=versteckt!C$1,'Erfassung Schulungstunden'!E132=versteckt!B$1,'Auswertung pro MA'!E127&gt;=16,'Auswertung pro MA'!F127&gt;=3,OR('Erfassung Schulungstunden'!C132=versteckt!G$1,'Erfassung Schulungstunden'!C132=versteckt!G$2,'Erfassung Schulungstunden'!C132=versteckt!G$3,'Erfassung Schulungstunden'!C132=versteckt!G$7,'Erfassung Schulungstunden'!C132=versteckt!G$8)),AND(D132=versteckt!C$1,'Erfassung Schulungstunden'!E132=versteckt!B$1,'Auswertung pro MA'!E127&gt;=8,'Auswertung pro MA'!F127&gt;=2,OR(C132=versteckt!G$4,'Erfassung Schulungstunden'!C132=versteckt!G$5,'Erfassung Schulungstunden'!C132=versteckt!G$6)),AND(D132=versteckt!C$2,'Auswertung pro MA'!D127&gt;=3)),1,2)),IF(ISBLANK($C132),"",IF(OR(AND(D132=versteckt!C$1,'Erfassung Schulungstunden'!E132=versteckt!B$1,'Auswertung pro MA'!E127&gt;=16,'Auswertung pro MA'!F127&gt;=3,OR('Erfassung Schulungstunden'!C132=versteckt!G$1,'Erfassung Schulungstunden'!C132=versteckt!G$2,'Erfassung Schulungstunden'!C132=versteckt!G$3,'Erfassung Schulungstunden'!C132=versteckt!G$7,'Erfassung Schulungstunden'!C132=versteckt!G$8)),AND(D132=versteckt!C$1,'Erfassung Schulungstunden'!E132=versteckt!B$1,'Auswertung pro MA'!E127&gt;=8,'Auswertung pro MA'!F127&gt;=2,OR(C132=versteckt!G$4,'Erfassung Schulungstunden'!C132=versteckt!G$5,'Erfassung Schulungstunden'!C132=versteckt!G$6)),AND(D132=versteckt!C$2,'Auswertung pro MA'!D127&gt;=6)),1,2)))</f>
        <v/>
      </c>
      <c r="CR132" s="66" t="str">
        <f t="shared" si="5"/>
        <v/>
      </c>
      <c r="CS132" s="67" t="str">
        <f>IF(ISBLANK($C132),"",IF(OR(AND(D132=versteckt!C$1,'Erfassung Schulungstunden'!E132=versteckt!B$2,'Auswertung pro MA'!E127&gt;=16,'Auswertung pro MA'!F127&gt;=3,OR('Erfassung Schulungstunden'!C132=versteckt!G$1,'Erfassung Schulungstunden'!C132=versteckt!G$2,'Erfassung Schulungstunden'!C132=versteckt!G$3,'Erfassung Schulungstunden'!C132=versteckt!G$7,'Erfassung Schulungstunden'!C132=versteckt!G$8)),AND(D132=versteckt!C$1,'Erfassung Schulungstunden'!E132=versteckt!B$2,'Auswertung pro MA'!E127&gt;=8,'Auswertung pro MA'!F127&gt;=2,OR(C132=versteckt!G$4,'Erfassung Schulungstunden'!C132=versteckt!G$5,'Erfassung Schulungstunden'!C132=versteckt!G$6))),1,2))</f>
        <v/>
      </c>
      <c r="CT132" s="66" t="str">
        <f>'Auswertung pro MA'!D127</f>
        <v/>
      </c>
      <c r="CU132" s="150"/>
      <c r="CV132" s="8"/>
      <c r="CW132" s="8"/>
      <c r="CX132" s="8"/>
      <c r="CY132" s="8"/>
      <c r="CZ132" s="8"/>
    </row>
    <row r="133" spans="1:104" x14ac:dyDescent="0.25">
      <c r="A133" s="57"/>
      <c r="B133" s="172"/>
      <c r="C133" s="59"/>
      <c r="D133" s="59"/>
      <c r="E133" s="174"/>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66" t="str">
        <f>IF($CQ$2=2022,IF(ISBLANK($C133),"",IF(OR(AND(D133=versteckt!C$1,'Erfassung Schulungstunden'!E133=versteckt!B$1,'Auswertung pro MA'!E128&gt;=16,'Auswertung pro MA'!F128&gt;=3,OR('Erfassung Schulungstunden'!C133=versteckt!G$1,'Erfassung Schulungstunden'!C133=versteckt!G$2,'Erfassung Schulungstunden'!C133=versteckt!G$3,'Erfassung Schulungstunden'!C133=versteckt!G$7,'Erfassung Schulungstunden'!C133=versteckt!G$8)),AND(D133=versteckt!C$1,'Erfassung Schulungstunden'!E133=versteckt!B$1,'Auswertung pro MA'!E128&gt;=8,'Auswertung pro MA'!F128&gt;=2,OR(C133=versteckt!G$4,'Erfassung Schulungstunden'!C133=versteckt!G$5,'Erfassung Schulungstunden'!C133=versteckt!G$6)),AND(D133=versteckt!C$2,'Auswertung pro MA'!D128&gt;=3)),1,2)),IF(ISBLANK($C133),"",IF(OR(AND(D133=versteckt!C$1,'Erfassung Schulungstunden'!E133=versteckt!B$1,'Auswertung pro MA'!E128&gt;=16,'Auswertung pro MA'!F128&gt;=3,OR('Erfassung Schulungstunden'!C133=versteckt!G$1,'Erfassung Schulungstunden'!C133=versteckt!G$2,'Erfassung Schulungstunden'!C133=versteckt!G$3,'Erfassung Schulungstunden'!C133=versteckt!G$7,'Erfassung Schulungstunden'!C133=versteckt!G$8)),AND(D133=versteckt!C$1,'Erfassung Schulungstunden'!E133=versteckt!B$1,'Auswertung pro MA'!E128&gt;=8,'Auswertung pro MA'!F128&gt;=2,OR(C133=versteckt!G$4,'Erfassung Schulungstunden'!C133=versteckt!G$5,'Erfassung Schulungstunden'!C133=versteckt!G$6)),AND(D133=versteckt!C$2,'Auswertung pro MA'!D128&gt;=6)),1,2)))</f>
        <v/>
      </c>
      <c r="CR133" s="66" t="str">
        <f t="shared" si="5"/>
        <v/>
      </c>
      <c r="CS133" s="67" t="str">
        <f>IF(ISBLANK($C133),"",IF(OR(AND(D133=versteckt!C$1,'Erfassung Schulungstunden'!E133=versteckt!B$2,'Auswertung pro MA'!E128&gt;=16,'Auswertung pro MA'!F128&gt;=3,OR('Erfassung Schulungstunden'!C133=versteckt!G$1,'Erfassung Schulungstunden'!C133=versteckt!G$2,'Erfassung Schulungstunden'!C133=versteckt!G$3,'Erfassung Schulungstunden'!C133=versteckt!G$7,'Erfassung Schulungstunden'!C133=versteckt!G$8)),AND(D133=versteckt!C$1,'Erfassung Schulungstunden'!E133=versteckt!B$2,'Auswertung pro MA'!E128&gt;=8,'Auswertung pro MA'!F128&gt;=2,OR(C133=versteckt!G$4,'Erfassung Schulungstunden'!C133=versteckt!G$5,'Erfassung Schulungstunden'!C133=versteckt!G$6))),1,2))</f>
        <v/>
      </c>
      <c r="CT133" s="66" t="str">
        <f>'Auswertung pro MA'!D128</f>
        <v/>
      </c>
      <c r="CU133" s="150"/>
      <c r="CV133" s="8"/>
      <c r="CW133" s="8"/>
    </row>
    <row r="134" spans="1:104" x14ac:dyDescent="0.25">
      <c r="A134" s="57"/>
      <c r="B134" s="172"/>
      <c r="C134" s="59"/>
      <c r="D134" s="58"/>
      <c r="E134" s="174"/>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66" t="str">
        <f>IF($CQ$2=2022,IF(ISBLANK($C134),"",IF(OR(AND(D134=versteckt!C$1,'Erfassung Schulungstunden'!E134=versteckt!B$1,'Auswertung pro MA'!E129&gt;=16,'Auswertung pro MA'!F129&gt;=3,OR('Erfassung Schulungstunden'!C134=versteckt!G$1,'Erfassung Schulungstunden'!C134=versteckt!G$2,'Erfassung Schulungstunden'!C134=versteckt!G$3,'Erfassung Schulungstunden'!C134=versteckt!G$7,'Erfassung Schulungstunden'!C134=versteckt!G$8)),AND(D134=versteckt!C$1,'Erfassung Schulungstunden'!E134=versteckt!B$1,'Auswertung pro MA'!E129&gt;=8,'Auswertung pro MA'!F129&gt;=2,OR(C134=versteckt!G$4,'Erfassung Schulungstunden'!C134=versteckt!G$5,'Erfassung Schulungstunden'!C134=versteckt!G$6)),AND(D134=versteckt!C$2,'Auswertung pro MA'!D129&gt;=3)),1,2)),IF(ISBLANK($C134),"",IF(OR(AND(D134=versteckt!C$1,'Erfassung Schulungstunden'!E134=versteckt!B$1,'Auswertung pro MA'!E129&gt;=16,'Auswertung pro MA'!F129&gt;=3,OR('Erfassung Schulungstunden'!C134=versteckt!G$1,'Erfassung Schulungstunden'!C134=versteckt!G$2,'Erfassung Schulungstunden'!C134=versteckt!G$3,'Erfassung Schulungstunden'!C134=versteckt!G$7,'Erfassung Schulungstunden'!C134=versteckt!G$8)),AND(D134=versteckt!C$1,'Erfassung Schulungstunden'!E134=versteckt!B$1,'Auswertung pro MA'!E129&gt;=8,'Auswertung pro MA'!F129&gt;=2,OR(C134=versteckt!G$4,'Erfassung Schulungstunden'!C134=versteckt!G$5,'Erfassung Schulungstunden'!C134=versteckt!G$6)),AND(D134=versteckt!C$2,'Auswertung pro MA'!D129&gt;=6)),1,2)))</f>
        <v/>
      </c>
      <c r="CR134" s="66" t="str">
        <f t="shared" si="5"/>
        <v/>
      </c>
      <c r="CS134" s="67" t="str">
        <f>IF(ISBLANK($C134),"",IF(OR(AND(D134=versteckt!C$1,'Erfassung Schulungstunden'!E134=versteckt!B$2,'Auswertung pro MA'!E129&gt;=16,'Auswertung pro MA'!F129&gt;=3,OR('Erfassung Schulungstunden'!C134=versteckt!G$1,'Erfassung Schulungstunden'!C134=versteckt!G$2,'Erfassung Schulungstunden'!C134=versteckt!G$3,'Erfassung Schulungstunden'!C134=versteckt!G$7,'Erfassung Schulungstunden'!C134=versteckt!G$8)),AND(D134=versteckt!C$1,'Erfassung Schulungstunden'!E134=versteckt!B$2,'Auswertung pro MA'!E129&gt;=8,'Auswertung pro MA'!F129&gt;=2,OR(C134=versteckt!G$4,'Erfassung Schulungstunden'!C134=versteckt!G$5,'Erfassung Schulungstunden'!C134=versteckt!G$6))),1,2))</f>
        <v/>
      </c>
      <c r="CT134" s="66" t="str">
        <f>'Auswertung pro MA'!D129</f>
        <v/>
      </c>
      <c r="CU134" s="150"/>
      <c r="CV134" s="8"/>
      <c r="CW134" s="8"/>
    </row>
    <row r="135" spans="1:104" x14ac:dyDescent="0.25">
      <c r="A135" s="57"/>
      <c r="B135" s="172"/>
      <c r="C135" s="59"/>
      <c r="D135" s="58"/>
      <c r="E135" s="174"/>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66" t="str">
        <f>IF($CQ$2=2022,IF(ISBLANK($C135),"",IF(OR(AND(D135=versteckt!C$1,'Erfassung Schulungstunden'!E135=versteckt!B$1,'Auswertung pro MA'!E130&gt;=16,'Auswertung pro MA'!F130&gt;=3,OR('Erfassung Schulungstunden'!C135=versteckt!G$1,'Erfassung Schulungstunden'!C135=versteckt!G$2,'Erfassung Schulungstunden'!C135=versteckt!G$3,'Erfassung Schulungstunden'!C135=versteckt!G$7,'Erfassung Schulungstunden'!C135=versteckt!G$8)),AND(D135=versteckt!C$1,'Erfassung Schulungstunden'!E135=versteckt!B$1,'Auswertung pro MA'!E130&gt;=8,'Auswertung pro MA'!F130&gt;=2,OR(C135=versteckt!G$4,'Erfassung Schulungstunden'!C135=versteckt!G$5,'Erfassung Schulungstunden'!C135=versteckt!G$6)),AND(D135=versteckt!C$2,'Auswertung pro MA'!D130&gt;=3)),1,2)),IF(ISBLANK($C135),"",IF(OR(AND(D135=versteckt!C$1,'Erfassung Schulungstunden'!E135=versteckt!B$1,'Auswertung pro MA'!E130&gt;=16,'Auswertung pro MA'!F130&gt;=3,OR('Erfassung Schulungstunden'!C135=versteckt!G$1,'Erfassung Schulungstunden'!C135=versteckt!G$2,'Erfassung Schulungstunden'!C135=versteckt!G$3,'Erfassung Schulungstunden'!C135=versteckt!G$7,'Erfassung Schulungstunden'!C135=versteckt!G$8)),AND(D135=versteckt!C$1,'Erfassung Schulungstunden'!E135=versteckt!B$1,'Auswertung pro MA'!E130&gt;=8,'Auswertung pro MA'!F130&gt;=2,OR(C135=versteckt!G$4,'Erfassung Schulungstunden'!C135=versteckt!G$5,'Erfassung Schulungstunden'!C135=versteckt!G$6)),AND(D135=versteckt!C$2,'Auswertung pro MA'!D130&gt;=6)),1,2)))</f>
        <v/>
      </c>
      <c r="CR135" s="66" t="str">
        <f t="shared" si="5"/>
        <v/>
      </c>
      <c r="CS135" s="67" t="str">
        <f>IF(ISBLANK($C135),"",IF(OR(AND(D135=versteckt!C$1,'Erfassung Schulungstunden'!E135=versteckt!B$2,'Auswertung pro MA'!E130&gt;=16,'Auswertung pro MA'!F130&gt;=3,OR('Erfassung Schulungstunden'!C135=versteckt!G$1,'Erfassung Schulungstunden'!C135=versteckt!G$2,'Erfassung Schulungstunden'!C135=versteckt!G$3,'Erfassung Schulungstunden'!C135=versteckt!G$7,'Erfassung Schulungstunden'!C135=versteckt!G$8)),AND(D135=versteckt!C$1,'Erfassung Schulungstunden'!E135=versteckt!B$2,'Auswertung pro MA'!E130&gt;=8,'Auswertung pro MA'!F130&gt;=2,OR(C135=versteckt!G$4,'Erfassung Schulungstunden'!C135=versteckt!G$5,'Erfassung Schulungstunden'!C135=versteckt!G$6))),1,2))</f>
        <v/>
      </c>
      <c r="CT135" s="66" t="str">
        <f>'Auswertung pro MA'!D130</f>
        <v/>
      </c>
      <c r="CU135" s="150"/>
      <c r="CV135" s="8"/>
      <c r="CW135" s="8"/>
    </row>
    <row r="136" spans="1:104" x14ac:dyDescent="0.25">
      <c r="A136" s="57"/>
      <c r="B136" s="172"/>
      <c r="C136" s="59"/>
      <c r="D136" s="58"/>
      <c r="E136" s="174"/>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66" t="str">
        <f>IF($CQ$2=2022,IF(ISBLANK($C136),"",IF(OR(AND(D136=versteckt!C$1,'Erfassung Schulungstunden'!E136=versteckt!B$1,'Auswertung pro MA'!E131&gt;=16,'Auswertung pro MA'!F131&gt;=3,OR('Erfassung Schulungstunden'!C136=versteckt!G$1,'Erfassung Schulungstunden'!C136=versteckt!G$2,'Erfassung Schulungstunden'!C136=versteckt!G$3,'Erfassung Schulungstunden'!C136=versteckt!G$7,'Erfassung Schulungstunden'!C136=versteckt!G$8)),AND(D136=versteckt!C$1,'Erfassung Schulungstunden'!E136=versteckt!B$1,'Auswertung pro MA'!E131&gt;=8,'Auswertung pro MA'!F131&gt;=2,OR(C136=versteckt!G$4,'Erfassung Schulungstunden'!C136=versteckt!G$5,'Erfassung Schulungstunden'!C136=versteckt!G$6)),AND(D136=versteckt!C$2,'Auswertung pro MA'!D131&gt;=3)),1,2)),IF(ISBLANK($C136),"",IF(OR(AND(D136=versteckt!C$1,'Erfassung Schulungstunden'!E136=versteckt!B$1,'Auswertung pro MA'!E131&gt;=16,'Auswertung pro MA'!F131&gt;=3,OR('Erfassung Schulungstunden'!C136=versteckt!G$1,'Erfassung Schulungstunden'!C136=versteckt!G$2,'Erfassung Schulungstunden'!C136=versteckt!G$3,'Erfassung Schulungstunden'!C136=versteckt!G$7,'Erfassung Schulungstunden'!C136=versteckt!G$8)),AND(D136=versteckt!C$1,'Erfassung Schulungstunden'!E136=versteckt!B$1,'Auswertung pro MA'!E131&gt;=8,'Auswertung pro MA'!F131&gt;=2,OR(C136=versteckt!G$4,'Erfassung Schulungstunden'!C136=versteckt!G$5,'Erfassung Schulungstunden'!C136=versteckt!G$6)),AND(D136=versteckt!C$2,'Auswertung pro MA'!D131&gt;=6)),1,2)))</f>
        <v/>
      </c>
      <c r="CR136" s="66" t="str">
        <f t="shared" si="5"/>
        <v/>
      </c>
      <c r="CS136" s="67" t="str">
        <f>IF(ISBLANK($C136),"",IF(OR(AND(D136=versteckt!C$1,'Erfassung Schulungstunden'!E136=versteckt!B$2,'Auswertung pro MA'!E131&gt;=16,'Auswertung pro MA'!F131&gt;=3,OR('Erfassung Schulungstunden'!C136=versteckt!G$1,'Erfassung Schulungstunden'!C136=versteckt!G$2,'Erfassung Schulungstunden'!C136=versteckt!G$3,'Erfassung Schulungstunden'!C136=versteckt!G$7,'Erfassung Schulungstunden'!C136=versteckt!G$8)),AND(D136=versteckt!C$1,'Erfassung Schulungstunden'!E136=versteckt!B$2,'Auswertung pro MA'!E131&gt;=8,'Auswertung pro MA'!F131&gt;=2,OR(C136=versteckt!G$4,'Erfassung Schulungstunden'!C136=versteckt!G$5,'Erfassung Schulungstunden'!C136=versteckt!G$6))),1,2))</f>
        <v/>
      </c>
      <c r="CT136" s="66" t="str">
        <f>'Auswertung pro MA'!D131</f>
        <v/>
      </c>
      <c r="CU136" s="150"/>
      <c r="CV136" s="8"/>
      <c r="CW136" s="8"/>
    </row>
    <row r="137" spans="1:104" x14ac:dyDescent="0.25">
      <c r="A137" s="57"/>
      <c r="B137" s="172"/>
      <c r="C137" s="59"/>
      <c r="D137" s="59"/>
      <c r="E137" s="174"/>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c r="BT137" s="163"/>
      <c r="BU137" s="163"/>
      <c r="BV137" s="163"/>
      <c r="BW137" s="163"/>
      <c r="BX137" s="163"/>
      <c r="BY137" s="163"/>
      <c r="BZ137" s="163"/>
      <c r="CA137" s="163"/>
      <c r="CB137" s="163"/>
      <c r="CC137" s="163"/>
      <c r="CD137" s="163"/>
      <c r="CE137" s="163"/>
      <c r="CF137" s="163"/>
      <c r="CG137" s="163"/>
      <c r="CH137" s="163"/>
      <c r="CI137" s="163"/>
      <c r="CJ137" s="163"/>
      <c r="CK137" s="163"/>
      <c r="CL137" s="163"/>
      <c r="CM137" s="163"/>
      <c r="CN137" s="163"/>
      <c r="CO137" s="163"/>
      <c r="CP137" s="163"/>
      <c r="CQ137" s="66" t="str">
        <f>IF($CQ$2=2022,IF(ISBLANK($C137),"",IF(OR(AND(D137=versteckt!C$1,'Erfassung Schulungstunden'!E137=versteckt!B$1,'Auswertung pro MA'!E132&gt;=16,'Auswertung pro MA'!F132&gt;=3,OR('Erfassung Schulungstunden'!C137=versteckt!G$1,'Erfassung Schulungstunden'!C137=versteckt!G$2,'Erfassung Schulungstunden'!C137=versteckt!G$3,'Erfassung Schulungstunden'!C137=versteckt!G$7,'Erfassung Schulungstunden'!C137=versteckt!G$8)),AND(D137=versteckt!C$1,'Erfassung Schulungstunden'!E137=versteckt!B$1,'Auswertung pro MA'!E132&gt;=8,'Auswertung pro MA'!F132&gt;=2,OR(C137=versteckt!G$4,'Erfassung Schulungstunden'!C137=versteckt!G$5,'Erfassung Schulungstunden'!C137=versteckt!G$6)),AND(D137=versteckt!C$2,'Auswertung pro MA'!D132&gt;=3)),1,2)),IF(ISBLANK($C137),"",IF(OR(AND(D137=versteckt!C$1,'Erfassung Schulungstunden'!E137=versteckt!B$1,'Auswertung pro MA'!E132&gt;=16,'Auswertung pro MA'!F132&gt;=3,OR('Erfassung Schulungstunden'!C137=versteckt!G$1,'Erfassung Schulungstunden'!C137=versteckt!G$2,'Erfassung Schulungstunden'!C137=versteckt!G$3,'Erfassung Schulungstunden'!C137=versteckt!G$7,'Erfassung Schulungstunden'!C137=versteckt!G$8)),AND(D137=versteckt!C$1,'Erfassung Schulungstunden'!E137=versteckt!B$1,'Auswertung pro MA'!E132&gt;=8,'Auswertung pro MA'!F132&gt;=2,OR(C137=versteckt!G$4,'Erfassung Schulungstunden'!C137=versteckt!G$5,'Erfassung Schulungstunden'!C137=versteckt!G$6)),AND(D137=versteckt!C$2,'Auswertung pro MA'!D132&gt;=6)),1,2)))</f>
        <v/>
      </c>
      <c r="CR137" s="66" t="str">
        <f t="shared" si="5"/>
        <v/>
      </c>
      <c r="CS137" s="67" t="str">
        <f>IF(ISBLANK($C137),"",IF(OR(AND(D137=versteckt!C$1,'Erfassung Schulungstunden'!E137=versteckt!B$2,'Auswertung pro MA'!E132&gt;=16,'Auswertung pro MA'!F132&gt;=3,OR('Erfassung Schulungstunden'!C137=versteckt!G$1,'Erfassung Schulungstunden'!C137=versteckt!G$2,'Erfassung Schulungstunden'!C137=versteckt!G$3,'Erfassung Schulungstunden'!C137=versteckt!G$7,'Erfassung Schulungstunden'!C137=versteckt!G$8)),AND(D137=versteckt!C$1,'Erfassung Schulungstunden'!E137=versteckt!B$2,'Auswertung pro MA'!E132&gt;=8,'Auswertung pro MA'!F132&gt;=2,OR(C137=versteckt!G$4,'Erfassung Schulungstunden'!C137=versteckt!G$5,'Erfassung Schulungstunden'!C137=versteckt!G$6))),1,2))</f>
        <v/>
      </c>
      <c r="CT137" s="66" t="str">
        <f>'Auswertung pro MA'!D132</f>
        <v/>
      </c>
      <c r="CU137" s="150"/>
      <c r="CV137" s="8"/>
      <c r="CW137" s="8"/>
    </row>
    <row r="138" spans="1:104" x14ac:dyDescent="0.25">
      <c r="A138" s="57"/>
      <c r="B138" s="172"/>
      <c r="C138" s="59"/>
      <c r="D138" s="59"/>
      <c r="E138" s="174"/>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c r="BX138" s="163"/>
      <c r="BY138" s="163"/>
      <c r="BZ138" s="163"/>
      <c r="CA138" s="163"/>
      <c r="CB138" s="163"/>
      <c r="CC138" s="163"/>
      <c r="CD138" s="163"/>
      <c r="CE138" s="163"/>
      <c r="CF138" s="163"/>
      <c r="CG138" s="163"/>
      <c r="CH138" s="163"/>
      <c r="CI138" s="163"/>
      <c r="CJ138" s="163"/>
      <c r="CK138" s="163"/>
      <c r="CL138" s="163"/>
      <c r="CM138" s="163"/>
      <c r="CN138" s="163"/>
      <c r="CO138" s="163"/>
      <c r="CP138" s="163"/>
      <c r="CQ138" s="66" t="str">
        <f>IF($CQ$2=2022,IF(ISBLANK($C138),"",IF(OR(AND(D138=versteckt!C$1,'Erfassung Schulungstunden'!E138=versteckt!B$1,'Auswertung pro MA'!E133&gt;=16,'Auswertung pro MA'!F133&gt;=3,OR('Erfassung Schulungstunden'!C138=versteckt!G$1,'Erfassung Schulungstunden'!C138=versteckt!G$2,'Erfassung Schulungstunden'!C138=versteckt!G$3,'Erfassung Schulungstunden'!C138=versteckt!G$7,'Erfassung Schulungstunden'!C138=versteckt!G$8)),AND(D138=versteckt!C$1,'Erfassung Schulungstunden'!E138=versteckt!B$1,'Auswertung pro MA'!E133&gt;=8,'Auswertung pro MA'!F133&gt;=2,OR(C138=versteckt!G$4,'Erfassung Schulungstunden'!C138=versteckt!G$5,'Erfassung Schulungstunden'!C138=versteckt!G$6)),AND(D138=versteckt!C$2,'Auswertung pro MA'!D133&gt;=3)),1,2)),IF(ISBLANK($C138),"",IF(OR(AND(D138=versteckt!C$1,'Erfassung Schulungstunden'!E138=versteckt!B$1,'Auswertung pro MA'!E133&gt;=16,'Auswertung pro MA'!F133&gt;=3,OR('Erfassung Schulungstunden'!C138=versteckt!G$1,'Erfassung Schulungstunden'!C138=versteckt!G$2,'Erfassung Schulungstunden'!C138=versteckt!G$3,'Erfassung Schulungstunden'!C138=versteckt!G$7,'Erfassung Schulungstunden'!C138=versteckt!G$8)),AND(D138=versteckt!C$1,'Erfassung Schulungstunden'!E138=versteckt!B$1,'Auswertung pro MA'!E133&gt;=8,'Auswertung pro MA'!F133&gt;=2,OR(C138=versteckt!G$4,'Erfassung Schulungstunden'!C138=versteckt!G$5,'Erfassung Schulungstunden'!C138=versteckt!G$6)),AND(D138=versteckt!C$2,'Auswertung pro MA'!D133&gt;=6)),1,2)))</f>
        <v/>
      </c>
      <c r="CR138" s="66" t="str">
        <f t="shared" si="5"/>
        <v/>
      </c>
      <c r="CS138" s="67" t="str">
        <f>IF(ISBLANK($C138),"",IF(OR(AND(D138=versteckt!C$1,'Erfassung Schulungstunden'!E138=versteckt!B$2,'Auswertung pro MA'!E133&gt;=16,'Auswertung pro MA'!F133&gt;=3,OR('Erfassung Schulungstunden'!C138=versteckt!G$1,'Erfassung Schulungstunden'!C138=versteckt!G$2,'Erfassung Schulungstunden'!C138=versteckt!G$3,'Erfassung Schulungstunden'!C138=versteckt!G$7,'Erfassung Schulungstunden'!C138=versteckt!G$8)),AND(D138=versteckt!C$1,'Erfassung Schulungstunden'!E138=versteckt!B$2,'Auswertung pro MA'!E133&gt;=8,'Auswertung pro MA'!F133&gt;=2,OR(C138=versteckt!G$4,'Erfassung Schulungstunden'!C138=versteckt!G$5,'Erfassung Schulungstunden'!C138=versteckt!G$6))),1,2))</f>
        <v/>
      </c>
      <c r="CT138" s="66" t="str">
        <f>'Auswertung pro MA'!D133</f>
        <v/>
      </c>
      <c r="CU138" s="150"/>
      <c r="CV138" s="8"/>
      <c r="CW138" s="8"/>
    </row>
    <row r="139" spans="1:104" x14ac:dyDescent="0.25">
      <c r="A139" s="57"/>
      <c r="B139" s="172"/>
      <c r="C139" s="59"/>
      <c r="D139" s="58"/>
      <c r="E139" s="174"/>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63"/>
      <c r="BY139" s="163"/>
      <c r="BZ139" s="163"/>
      <c r="CA139" s="163"/>
      <c r="CB139" s="163"/>
      <c r="CC139" s="163"/>
      <c r="CD139" s="163"/>
      <c r="CE139" s="163"/>
      <c r="CF139" s="163"/>
      <c r="CG139" s="163"/>
      <c r="CH139" s="163"/>
      <c r="CI139" s="163"/>
      <c r="CJ139" s="163"/>
      <c r="CK139" s="163"/>
      <c r="CL139" s="163"/>
      <c r="CM139" s="163"/>
      <c r="CN139" s="163"/>
      <c r="CO139" s="163"/>
      <c r="CP139" s="163"/>
      <c r="CQ139" s="66" t="str">
        <f>IF($CQ$2=2022,IF(ISBLANK($C139),"",IF(OR(AND(D139=versteckt!C$1,'Erfassung Schulungstunden'!E139=versteckt!B$1,'Auswertung pro MA'!E134&gt;=16,'Auswertung pro MA'!F134&gt;=3,OR('Erfassung Schulungstunden'!C139=versteckt!G$1,'Erfassung Schulungstunden'!C139=versteckt!G$2,'Erfassung Schulungstunden'!C139=versteckt!G$3,'Erfassung Schulungstunden'!C139=versteckt!G$7,'Erfassung Schulungstunden'!C139=versteckt!G$8)),AND(D139=versteckt!C$1,'Erfassung Schulungstunden'!E139=versteckt!B$1,'Auswertung pro MA'!E134&gt;=8,'Auswertung pro MA'!F134&gt;=2,OR(C139=versteckt!G$4,'Erfassung Schulungstunden'!C139=versteckt!G$5,'Erfassung Schulungstunden'!C139=versteckt!G$6)),AND(D139=versteckt!C$2,'Auswertung pro MA'!D134&gt;=3)),1,2)),IF(ISBLANK($C139),"",IF(OR(AND(D139=versteckt!C$1,'Erfassung Schulungstunden'!E139=versteckt!B$1,'Auswertung pro MA'!E134&gt;=16,'Auswertung pro MA'!F134&gt;=3,OR('Erfassung Schulungstunden'!C139=versteckt!G$1,'Erfassung Schulungstunden'!C139=versteckt!G$2,'Erfassung Schulungstunden'!C139=versteckt!G$3,'Erfassung Schulungstunden'!C139=versteckt!G$7,'Erfassung Schulungstunden'!C139=versteckt!G$8)),AND(D139=versteckt!C$1,'Erfassung Schulungstunden'!E139=versteckt!B$1,'Auswertung pro MA'!E134&gt;=8,'Auswertung pro MA'!F134&gt;=2,OR(C139=versteckt!G$4,'Erfassung Schulungstunden'!C139=versteckt!G$5,'Erfassung Schulungstunden'!C139=versteckt!G$6)),AND(D139=versteckt!C$2,'Auswertung pro MA'!D134&gt;=6)),1,2)))</f>
        <v/>
      </c>
      <c r="CR139" s="66" t="str">
        <f t="shared" si="5"/>
        <v/>
      </c>
      <c r="CS139" s="67" t="str">
        <f>IF(ISBLANK($C139),"",IF(OR(AND(D139=versteckt!C$1,'Erfassung Schulungstunden'!E139=versteckt!B$2,'Auswertung pro MA'!E134&gt;=16,'Auswertung pro MA'!F134&gt;=3,OR('Erfassung Schulungstunden'!C139=versteckt!G$1,'Erfassung Schulungstunden'!C139=versteckt!G$2,'Erfassung Schulungstunden'!C139=versteckt!G$3,'Erfassung Schulungstunden'!C139=versteckt!G$7,'Erfassung Schulungstunden'!C139=versteckt!G$8)),AND(D139=versteckt!C$1,'Erfassung Schulungstunden'!E139=versteckt!B$2,'Auswertung pro MA'!E134&gt;=8,'Auswertung pro MA'!F134&gt;=2,OR(C139=versteckt!G$4,'Erfassung Schulungstunden'!C139=versteckt!G$5,'Erfassung Schulungstunden'!C139=versteckt!G$6))),1,2))</f>
        <v/>
      </c>
      <c r="CT139" s="66" t="str">
        <f>'Auswertung pro MA'!D134</f>
        <v/>
      </c>
      <c r="CU139" s="150"/>
      <c r="CV139" s="8"/>
      <c r="CW139" s="8"/>
    </row>
    <row r="140" spans="1:104" x14ac:dyDescent="0.25">
      <c r="A140" s="57"/>
      <c r="B140" s="172"/>
      <c r="C140" s="59"/>
      <c r="D140" s="58"/>
      <c r="E140" s="174"/>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3"/>
      <c r="BM140" s="163"/>
      <c r="BN140" s="163"/>
      <c r="BO140" s="163"/>
      <c r="BP140" s="163"/>
      <c r="BQ140" s="163"/>
      <c r="BR140" s="163"/>
      <c r="BS140" s="163"/>
      <c r="BT140" s="163"/>
      <c r="BU140" s="163"/>
      <c r="BV140" s="163"/>
      <c r="BW140" s="163"/>
      <c r="BX140" s="163"/>
      <c r="BY140" s="163"/>
      <c r="BZ140" s="163"/>
      <c r="CA140" s="163"/>
      <c r="CB140" s="163"/>
      <c r="CC140" s="163"/>
      <c r="CD140" s="163"/>
      <c r="CE140" s="163"/>
      <c r="CF140" s="163"/>
      <c r="CG140" s="163"/>
      <c r="CH140" s="163"/>
      <c r="CI140" s="163"/>
      <c r="CJ140" s="163"/>
      <c r="CK140" s="163"/>
      <c r="CL140" s="163"/>
      <c r="CM140" s="163"/>
      <c r="CN140" s="163"/>
      <c r="CO140" s="163"/>
      <c r="CP140" s="163"/>
      <c r="CQ140" s="66" t="str">
        <f>IF($CQ$2=2022,IF(ISBLANK($C140),"",IF(OR(AND(D140=versteckt!C$1,'Erfassung Schulungstunden'!E140=versteckt!B$1,'Auswertung pro MA'!E135&gt;=16,'Auswertung pro MA'!F135&gt;=3,OR('Erfassung Schulungstunden'!C140=versteckt!G$1,'Erfassung Schulungstunden'!C140=versteckt!G$2,'Erfassung Schulungstunden'!C140=versteckt!G$3,'Erfassung Schulungstunden'!C140=versteckt!G$7,'Erfassung Schulungstunden'!C140=versteckt!G$8)),AND(D140=versteckt!C$1,'Erfassung Schulungstunden'!E140=versteckt!B$1,'Auswertung pro MA'!E135&gt;=8,'Auswertung pro MA'!F135&gt;=2,OR(C140=versteckt!G$4,'Erfassung Schulungstunden'!C140=versteckt!G$5,'Erfassung Schulungstunden'!C140=versteckt!G$6)),AND(D140=versteckt!C$2,'Auswertung pro MA'!D135&gt;=3)),1,2)),IF(ISBLANK($C140),"",IF(OR(AND(D140=versteckt!C$1,'Erfassung Schulungstunden'!E140=versteckt!B$1,'Auswertung pro MA'!E135&gt;=16,'Auswertung pro MA'!F135&gt;=3,OR('Erfassung Schulungstunden'!C140=versteckt!G$1,'Erfassung Schulungstunden'!C140=versteckt!G$2,'Erfassung Schulungstunden'!C140=versteckt!G$3,'Erfassung Schulungstunden'!C140=versteckt!G$7,'Erfassung Schulungstunden'!C140=versteckt!G$8)),AND(D140=versteckt!C$1,'Erfassung Schulungstunden'!E140=versteckt!B$1,'Auswertung pro MA'!E135&gt;=8,'Auswertung pro MA'!F135&gt;=2,OR(C140=versteckt!G$4,'Erfassung Schulungstunden'!C140=versteckt!G$5,'Erfassung Schulungstunden'!C140=versteckt!G$6)),AND(D140=versteckt!C$2,'Auswertung pro MA'!D135&gt;=6)),1,2)))</f>
        <v/>
      </c>
      <c r="CR140" s="66" t="str">
        <f t="shared" si="5"/>
        <v/>
      </c>
      <c r="CS140" s="67" t="str">
        <f>IF(ISBLANK($C140),"",IF(OR(AND(D140=versteckt!C$1,'Erfassung Schulungstunden'!E140=versteckt!B$2,'Auswertung pro MA'!E135&gt;=16,'Auswertung pro MA'!F135&gt;=3,OR('Erfassung Schulungstunden'!C140=versteckt!G$1,'Erfassung Schulungstunden'!C140=versteckt!G$2,'Erfassung Schulungstunden'!C140=versteckt!G$3,'Erfassung Schulungstunden'!C140=versteckt!G$7,'Erfassung Schulungstunden'!C140=versteckt!G$8)),AND(D140=versteckt!C$1,'Erfassung Schulungstunden'!E140=versteckt!B$2,'Auswertung pro MA'!E135&gt;=8,'Auswertung pro MA'!F135&gt;=2,OR(C140=versteckt!G$4,'Erfassung Schulungstunden'!C140=versteckt!G$5,'Erfassung Schulungstunden'!C140=versteckt!G$6))),1,2))</f>
        <v/>
      </c>
      <c r="CT140" s="66" t="str">
        <f>'Auswertung pro MA'!D135</f>
        <v/>
      </c>
      <c r="CU140" s="150"/>
      <c r="CV140" s="8"/>
      <c r="CW140" s="8"/>
    </row>
    <row r="141" spans="1:104" x14ac:dyDescent="0.25">
      <c r="A141" s="57"/>
      <c r="B141" s="172"/>
      <c r="C141" s="59"/>
      <c r="D141" s="58"/>
      <c r="E141" s="174"/>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BL141" s="163"/>
      <c r="BM141" s="163"/>
      <c r="BN141" s="163"/>
      <c r="BO141" s="163"/>
      <c r="BP141" s="163"/>
      <c r="BQ141" s="163"/>
      <c r="BR141" s="163"/>
      <c r="BS141" s="163"/>
      <c r="BT141" s="163"/>
      <c r="BU141" s="163"/>
      <c r="BV141" s="163"/>
      <c r="BW141" s="163"/>
      <c r="BX141" s="163"/>
      <c r="BY141" s="163"/>
      <c r="BZ141" s="163"/>
      <c r="CA141" s="163"/>
      <c r="CB141" s="163"/>
      <c r="CC141" s="163"/>
      <c r="CD141" s="163"/>
      <c r="CE141" s="163"/>
      <c r="CF141" s="163"/>
      <c r="CG141" s="163"/>
      <c r="CH141" s="163"/>
      <c r="CI141" s="163"/>
      <c r="CJ141" s="163"/>
      <c r="CK141" s="163"/>
      <c r="CL141" s="163"/>
      <c r="CM141" s="163"/>
      <c r="CN141" s="163"/>
      <c r="CO141" s="163"/>
      <c r="CP141" s="163"/>
      <c r="CQ141" s="66" t="str">
        <f>IF($CQ$2=2022,IF(ISBLANK($C141),"",IF(OR(AND(D141=versteckt!C$1,'Erfassung Schulungstunden'!E141=versteckt!B$1,'Auswertung pro MA'!E136&gt;=16,'Auswertung pro MA'!F136&gt;=3,OR('Erfassung Schulungstunden'!C141=versteckt!G$1,'Erfassung Schulungstunden'!C141=versteckt!G$2,'Erfassung Schulungstunden'!C141=versteckt!G$3,'Erfassung Schulungstunden'!C141=versteckt!G$7,'Erfassung Schulungstunden'!C141=versteckt!G$8)),AND(D141=versteckt!C$1,'Erfassung Schulungstunden'!E141=versteckt!B$1,'Auswertung pro MA'!E136&gt;=8,'Auswertung pro MA'!F136&gt;=2,OR(C141=versteckt!G$4,'Erfassung Schulungstunden'!C141=versteckt!G$5,'Erfassung Schulungstunden'!C141=versteckt!G$6)),AND(D141=versteckt!C$2,'Auswertung pro MA'!D136&gt;=3)),1,2)),IF(ISBLANK($C141),"",IF(OR(AND(D141=versteckt!C$1,'Erfassung Schulungstunden'!E141=versteckt!B$1,'Auswertung pro MA'!E136&gt;=16,'Auswertung pro MA'!F136&gt;=3,OR('Erfassung Schulungstunden'!C141=versteckt!G$1,'Erfassung Schulungstunden'!C141=versteckt!G$2,'Erfassung Schulungstunden'!C141=versteckt!G$3,'Erfassung Schulungstunden'!C141=versteckt!G$7,'Erfassung Schulungstunden'!C141=versteckt!G$8)),AND(D141=versteckt!C$1,'Erfassung Schulungstunden'!E141=versteckt!B$1,'Auswertung pro MA'!E136&gt;=8,'Auswertung pro MA'!F136&gt;=2,OR(C141=versteckt!G$4,'Erfassung Schulungstunden'!C141=versteckt!G$5,'Erfassung Schulungstunden'!C141=versteckt!G$6)),AND(D141=versteckt!C$2,'Auswertung pro MA'!D136&gt;=6)),1,2)))</f>
        <v/>
      </c>
      <c r="CR141" s="66" t="str">
        <f t="shared" ref="CR141:CR204" si="6">IF(ISBLANK($C141),"",IF(AND(CQ141=2,CS141=2),1,2))</f>
        <v/>
      </c>
      <c r="CS141" s="67" t="str">
        <f>IF(ISBLANK($C141),"",IF(OR(AND(D141=versteckt!C$1,'Erfassung Schulungstunden'!E141=versteckt!B$2,'Auswertung pro MA'!E136&gt;=16,'Auswertung pro MA'!F136&gt;=3,OR('Erfassung Schulungstunden'!C141=versteckt!G$1,'Erfassung Schulungstunden'!C141=versteckt!G$2,'Erfassung Schulungstunden'!C141=versteckt!G$3,'Erfassung Schulungstunden'!C141=versteckt!G$7,'Erfassung Schulungstunden'!C141=versteckt!G$8)),AND(D141=versteckt!C$1,'Erfassung Schulungstunden'!E141=versteckt!B$2,'Auswertung pro MA'!E136&gt;=8,'Auswertung pro MA'!F136&gt;=2,OR(C141=versteckt!G$4,'Erfassung Schulungstunden'!C141=versteckt!G$5,'Erfassung Schulungstunden'!C141=versteckt!G$6))),1,2))</f>
        <v/>
      </c>
      <c r="CT141" s="66" t="str">
        <f>'Auswertung pro MA'!D136</f>
        <v/>
      </c>
      <c r="CU141" s="150"/>
      <c r="CV141" s="8"/>
      <c r="CW141" s="8"/>
    </row>
    <row r="142" spans="1:104" x14ac:dyDescent="0.25">
      <c r="A142" s="57"/>
      <c r="B142" s="172"/>
      <c r="C142" s="59"/>
      <c r="D142" s="59"/>
      <c r="E142" s="174"/>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3"/>
      <c r="CE142" s="163"/>
      <c r="CF142" s="163"/>
      <c r="CG142" s="163"/>
      <c r="CH142" s="163"/>
      <c r="CI142" s="163"/>
      <c r="CJ142" s="163"/>
      <c r="CK142" s="163"/>
      <c r="CL142" s="163"/>
      <c r="CM142" s="163"/>
      <c r="CN142" s="163"/>
      <c r="CO142" s="163"/>
      <c r="CP142" s="163"/>
      <c r="CQ142" s="66" t="str">
        <f>IF($CQ$2=2022,IF(ISBLANK($C142),"",IF(OR(AND(D142=versteckt!C$1,'Erfassung Schulungstunden'!E142=versteckt!B$1,'Auswertung pro MA'!E137&gt;=16,'Auswertung pro MA'!F137&gt;=3,OR('Erfassung Schulungstunden'!C142=versteckt!G$1,'Erfassung Schulungstunden'!C142=versteckt!G$2,'Erfassung Schulungstunden'!C142=versteckt!G$3,'Erfassung Schulungstunden'!C142=versteckt!G$7,'Erfassung Schulungstunden'!C142=versteckt!G$8)),AND(D142=versteckt!C$1,'Erfassung Schulungstunden'!E142=versteckt!B$1,'Auswertung pro MA'!E137&gt;=8,'Auswertung pro MA'!F137&gt;=2,OR(C142=versteckt!G$4,'Erfassung Schulungstunden'!C142=versteckt!G$5,'Erfassung Schulungstunden'!C142=versteckt!G$6)),AND(D142=versteckt!C$2,'Auswertung pro MA'!D137&gt;=3)),1,2)),IF(ISBLANK($C142),"",IF(OR(AND(D142=versteckt!C$1,'Erfassung Schulungstunden'!E142=versteckt!B$1,'Auswertung pro MA'!E137&gt;=16,'Auswertung pro MA'!F137&gt;=3,OR('Erfassung Schulungstunden'!C142=versteckt!G$1,'Erfassung Schulungstunden'!C142=versteckt!G$2,'Erfassung Schulungstunden'!C142=versteckt!G$3,'Erfassung Schulungstunden'!C142=versteckt!G$7,'Erfassung Schulungstunden'!C142=versteckt!G$8)),AND(D142=versteckt!C$1,'Erfassung Schulungstunden'!E142=versteckt!B$1,'Auswertung pro MA'!E137&gt;=8,'Auswertung pro MA'!F137&gt;=2,OR(C142=versteckt!G$4,'Erfassung Schulungstunden'!C142=versteckt!G$5,'Erfassung Schulungstunden'!C142=versteckt!G$6)),AND(D142=versteckt!C$2,'Auswertung pro MA'!D137&gt;=6)),1,2)))</f>
        <v/>
      </c>
      <c r="CR142" s="66" t="str">
        <f t="shared" si="6"/>
        <v/>
      </c>
      <c r="CS142" s="67" t="str">
        <f>IF(ISBLANK($C142),"",IF(OR(AND(D142=versteckt!C$1,'Erfassung Schulungstunden'!E142=versteckt!B$2,'Auswertung pro MA'!E137&gt;=16,'Auswertung pro MA'!F137&gt;=3,OR('Erfassung Schulungstunden'!C142=versteckt!G$1,'Erfassung Schulungstunden'!C142=versteckt!G$2,'Erfassung Schulungstunden'!C142=versteckt!G$3,'Erfassung Schulungstunden'!C142=versteckt!G$7,'Erfassung Schulungstunden'!C142=versteckt!G$8)),AND(D142=versteckt!C$1,'Erfassung Schulungstunden'!E142=versteckt!B$2,'Auswertung pro MA'!E137&gt;=8,'Auswertung pro MA'!F137&gt;=2,OR(C142=versteckt!G$4,'Erfassung Schulungstunden'!C142=versteckt!G$5,'Erfassung Schulungstunden'!C142=versteckt!G$6))),1,2))</f>
        <v/>
      </c>
      <c r="CT142" s="66" t="str">
        <f>'Auswertung pro MA'!D137</f>
        <v/>
      </c>
      <c r="CU142" s="150"/>
      <c r="CV142" s="8"/>
      <c r="CW142" s="8"/>
    </row>
    <row r="143" spans="1:104" x14ac:dyDescent="0.25">
      <c r="A143" s="57"/>
      <c r="B143" s="172"/>
      <c r="C143" s="59"/>
      <c r="D143" s="59"/>
      <c r="E143" s="174"/>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c r="BR143" s="163"/>
      <c r="BS143" s="163"/>
      <c r="BT143" s="163"/>
      <c r="BU143" s="163"/>
      <c r="BV143" s="163"/>
      <c r="BW143" s="163"/>
      <c r="BX143" s="163"/>
      <c r="BY143" s="163"/>
      <c r="BZ143" s="163"/>
      <c r="CA143" s="163"/>
      <c r="CB143" s="163"/>
      <c r="CC143" s="163"/>
      <c r="CD143" s="163"/>
      <c r="CE143" s="163"/>
      <c r="CF143" s="163"/>
      <c r="CG143" s="163"/>
      <c r="CH143" s="163"/>
      <c r="CI143" s="163"/>
      <c r="CJ143" s="163"/>
      <c r="CK143" s="163"/>
      <c r="CL143" s="163"/>
      <c r="CM143" s="163"/>
      <c r="CN143" s="163"/>
      <c r="CO143" s="163"/>
      <c r="CP143" s="163"/>
      <c r="CQ143" s="66" t="str">
        <f>IF($CQ$2=2022,IF(ISBLANK($C143),"",IF(OR(AND(D143=versteckt!C$1,'Erfassung Schulungstunden'!E143=versteckt!B$1,'Auswertung pro MA'!E138&gt;=16,'Auswertung pro MA'!F138&gt;=3,OR('Erfassung Schulungstunden'!C143=versteckt!G$1,'Erfassung Schulungstunden'!C143=versteckt!G$2,'Erfassung Schulungstunden'!C143=versteckt!G$3,'Erfassung Schulungstunden'!C143=versteckt!G$7,'Erfassung Schulungstunden'!C143=versteckt!G$8)),AND(D143=versteckt!C$1,'Erfassung Schulungstunden'!E143=versteckt!B$1,'Auswertung pro MA'!E138&gt;=8,'Auswertung pro MA'!F138&gt;=2,OR(C143=versteckt!G$4,'Erfassung Schulungstunden'!C143=versteckt!G$5,'Erfassung Schulungstunden'!C143=versteckt!G$6)),AND(D143=versteckt!C$2,'Auswertung pro MA'!D138&gt;=3)),1,2)),IF(ISBLANK($C143),"",IF(OR(AND(D143=versteckt!C$1,'Erfassung Schulungstunden'!E143=versteckt!B$1,'Auswertung pro MA'!E138&gt;=16,'Auswertung pro MA'!F138&gt;=3,OR('Erfassung Schulungstunden'!C143=versteckt!G$1,'Erfassung Schulungstunden'!C143=versteckt!G$2,'Erfassung Schulungstunden'!C143=versteckt!G$3,'Erfassung Schulungstunden'!C143=versteckt!G$7,'Erfassung Schulungstunden'!C143=versteckt!G$8)),AND(D143=versteckt!C$1,'Erfassung Schulungstunden'!E143=versteckt!B$1,'Auswertung pro MA'!E138&gt;=8,'Auswertung pro MA'!F138&gt;=2,OR(C143=versteckt!G$4,'Erfassung Schulungstunden'!C143=versteckt!G$5,'Erfassung Schulungstunden'!C143=versteckt!G$6)),AND(D143=versteckt!C$2,'Auswertung pro MA'!D138&gt;=6)),1,2)))</f>
        <v/>
      </c>
      <c r="CR143" s="66" t="str">
        <f t="shared" si="6"/>
        <v/>
      </c>
      <c r="CS143" s="67" t="str">
        <f>IF(ISBLANK($C143),"",IF(OR(AND(D143=versteckt!C$1,'Erfassung Schulungstunden'!E143=versteckt!B$2,'Auswertung pro MA'!E138&gt;=16,'Auswertung pro MA'!F138&gt;=3,OR('Erfassung Schulungstunden'!C143=versteckt!G$1,'Erfassung Schulungstunden'!C143=versteckt!G$2,'Erfassung Schulungstunden'!C143=versteckt!G$3,'Erfassung Schulungstunden'!C143=versteckt!G$7,'Erfassung Schulungstunden'!C143=versteckt!G$8)),AND(D143=versteckt!C$1,'Erfassung Schulungstunden'!E143=versteckt!B$2,'Auswertung pro MA'!E138&gt;=8,'Auswertung pro MA'!F138&gt;=2,OR(C143=versteckt!G$4,'Erfassung Schulungstunden'!C143=versteckt!G$5,'Erfassung Schulungstunden'!C143=versteckt!G$6))),1,2))</f>
        <v/>
      </c>
      <c r="CT143" s="66" t="str">
        <f>'Auswertung pro MA'!D138</f>
        <v/>
      </c>
      <c r="CU143" s="150"/>
      <c r="CV143" s="8"/>
      <c r="CW143" s="8"/>
    </row>
    <row r="144" spans="1:104" x14ac:dyDescent="0.25">
      <c r="A144" s="57"/>
      <c r="B144" s="172"/>
      <c r="C144" s="59"/>
      <c r="D144" s="58"/>
      <c r="E144" s="174"/>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c r="BR144" s="163"/>
      <c r="BS144" s="163"/>
      <c r="BT144" s="163"/>
      <c r="BU144" s="163"/>
      <c r="BV144" s="163"/>
      <c r="BW144" s="163"/>
      <c r="BX144" s="163"/>
      <c r="BY144" s="163"/>
      <c r="BZ144" s="163"/>
      <c r="CA144" s="163"/>
      <c r="CB144" s="163"/>
      <c r="CC144" s="163"/>
      <c r="CD144" s="163"/>
      <c r="CE144" s="163"/>
      <c r="CF144" s="163"/>
      <c r="CG144" s="163"/>
      <c r="CH144" s="163"/>
      <c r="CI144" s="163"/>
      <c r="CJ144" s="163"/>
      <c r="CK144" s="163"/>
      <c r="CL144" s="163"/>
      <c r="CM144" s="163"/>
      <c r="CN144" s="163"/>
      <c r="CO144" s="163"/>
      <c r="CP144" s="163"/>
      <c r="CQ144" s="66" t="str">
        <f>IF($CQ$2=2022,IF(ISBLANK($C144),"",IF(OR(AND(D144=versteckt!C$1,'Erfassung Schulungstunden'!E144=versteckt!B$1,'Auswertung pro MA'!E139&gt;=16,'Auswertung pro MA'!F139&gt;=3,OR('Erfassung Schulungstunden'!C144=versteckt!G$1,'Erfassung Schulungstunden'!C144=versteckt!G$2,'Erfassung Schulungstunden'!C144=versteckt!G$3,'Erfassung Schulungstunden'!C144=versteckt!G$7,'Erfassung Schulungstunden'!C144=versteckt!G$8)),AND(D144=versteckt!C$1,'Erfassung Schulungstunden'!E144=versteckt!B$1,'Auswertung pro MA'!E139&gt;=8,'Auswertung pro MA'!F139&gt;=2,OR(C144=versteckt!G$4,'Erfassung Schulungstunden'!C144=versteckt!G$5,'Erfassung Schulungstunden'!C144=versteckt!G$6)),AND(D144=versteckt!C$2,'Auswertung pro MA'!D139&gt;=3)),1,2)),IF(ISBLANK($C144),"",IF(OR(AND(D144=versteckt!C$1,'Erfassung Schulungstunden'!E144=versteckt!B$1,'Auswertung pro MA'!E139&gt;=16,'Auswertung pro MA'!F139&gt;=3,OR('Erfassung Schulungstunden'!C144=versteckt!G$1,'Erfassung Schulungstunden'!C144=versteckt!G$2,'Erfassung Schulungstunden'!C144=versteckt!G$3,'Erfassung Schulungstunden'!C144=versteckt!G$7,'Erfassung Schulungstunden'!C144=versteckt!G$8)),AND(D144=versteckt!C$1,'Erfassung Schulungstunden'!E144=versteckt!B$1,'Auswertung pro MA'!E139&gt;=8,'Auswertung pro MA'!F139&gt;=2,OR(C144=versteckt!G$4,'Erfassung Schulungstunden'!C144=versteckt!G$5,'Erfassung Schulungstunden'!C144=versteckt!G$6)),AND(D144=versteckt!C$2,'Auswertung pro MA'!D139&gt;=6)),1,2)))</f>
        <v/>
      </c>
      <c r="CR144" s="66" t="str">
        <f t="shared" si="6"/>
        <v/>
      </c>
      <c r="CS144" s="67" t="str">
        <f>IF(ISBLANK($C144),"",IF(OR(AND(D144=versteckt!C$1,'Erfassung Schulungstunden'!E144=versteckt!B$2,'Auswertung pro MA'!E139&gt;=16,'Auswertung pro MA'!F139&gt;=3,OR('Erfassung Schulungstunden'!C144=versteckt!G$1,'Erfassung Schulungstunden'!C144=versteckt!G$2,'Erfassung Schulungstunden'!C144=versteckt!G$3,'Erfassung Schulungstunden'!C144=versteckt!G$7,'Erfassung Schulungstunden'!C144=versteckt!G$8)),AND(D144=versteckt!C$1,'Erfassung Schulungstunden'!E144=versteckt!B$2,'Auswertung pro MA'!E139&gt;=8,'Auswertung pro MA'!F139&gt;=2,OR(C144=versteckt!G$4,'Erfassung Schulungstunden'!C144=versteckt!G$5,'Erfassung Schulungstunden'!C144=versteckt!G$6))),1,2))</f>
        <v/>
      </c>
      <c r="CT144" s="66" t="str">
        <f>'Auswertung pro MA'!D139</f>
        <v/>
      </c>
      <c r="CU144" s="150"/>
      <c r="CV144" s="8"/>
      <c r="CW144" s="8"/>
    </row>
    <row r="145" spans="1:101" x14ac:dyDescent="0.25">
      <c r="A145" s="57"/>
      <c r="B145" s="172"/>
      <c r="C145" s="59"/>
      <c r="D145" s="58"/>
      <c r="E145" s="174"/>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3"/>
      <c r="BV145" s="163"/>
      <c r="BW145" s="163"/>
      <c r="BX145" s="163"/>
      <c r="BY145" s="163"/>
      <c r="BZ145" s="163"/>
      <c r="CA145" s="163"/>
      <c r="CB145" s="163"/>
      <c r="CC145" s="163"/>
      <c r="CD145" s="163"/>
      <c r="CE145" s="163"/>
      <c r="CF145" s="163"/>
      <c r="CG145" s="163"/>
      <c r="CH145" s="163"/>
      <c r="CI145" s="163"/>
      <c r="CJ145" s="163"/>
      <c r="CK145" s="163"/>
      <c r="CL145" s="163"/>
      <c r="CM145" s="163"/>
      <c r="CN145" s="163"/>
      <c r="CO145" s="163"/>
      <c r="CP145" s="163"/>
      <c r="CQ145" s="66" t="str">
        <f>IF($CQ$2=2022,IF(ISBLANK($C145),"",IF(OR(AND(D145=versteckt!C$1,'Erfassung Schulungstunden'!E145=versteckt!B$1,'Auswertung pro MA'!E140&gt;=16,'Auswertung pro MA'!F140&gt;=3,OR('Erfassung Schulungstunden'!C145=versteckt!G$1,'Erfassung Schulungstunden'!C145=versteckt!G$2,'Erfassung Schulungstunden'!C145=versteckt!G$3,'Erfassung Schulungstunden'!C145=versteckt!G$7,'Erfassung Schulungstunden'!C145=versteckt!G$8)),AND(D145=versteckt!C$1,'Erfassung Schulungstunden'!E145=versteckt!B$1,'Auswertung pro MA'!E140&gt;=8,'Auswertung pro MA'!F140&gt;=2,OR(C145=versteckt!G$4,'Erfassung Schulungstunden'!C145=versteckt!G$5,'Erfassung Schulungstunden'!C145=versteckt!G$6)),AND(D145=versteckt!C$2,'Auswertung pro MA'!D140&gt;=3)),1,2)),IF(ISBLANK($C145),"",IF(OR(AND(D145=versteckt!C$1,'Erfassung Schulungstunden'!E145=versteckt!B$1,'Auswertung pro MA'!E140&gt;=16,'Auswertung pro MA'!F140&gt;=3,OR('Erfassung Schulungstunden'!C145=versteckt!G$1,'Erfassung Schulungstunden'!C145=versteckt!G$2,'Erfassung Schulungstunden'!C145=versteckt!G$3,'Erfassung Schulungstunden'!C145=versteckt!G$7,'Erfassung Schulungstunden'!C145=versteckt!G$8)),AND(D145=versteckt!C$1,'Erfassung Schulungstunden'!E145=versteckt!B$1,'Auswertung pro MA'!E140&gt;=8,'Auswertung pro MA'!F140&gt;=2,OR(C145=versteckt!G$4,'Erfassung Schulungstunden'!C145=versteckt!G$5,'Erfassung Schulungstunden'!C145=versteckt!G$6)),AND(D145=versteckt!C$2,'Auswertung pro MA'!D140&gt;=6)),1,2)))</f>
        <v/>
      </c>
      <c r="CR145" s="66" t="str">
        <f t="shared" si="6"/>
        <v/>
      </c>
      <c r="CS145" s="67" t="str">
        <f>IF(ISBLANK($C145),"",IF(OR(AND(D145=versteckt!C$1,'Erfassung Schulungstunden'!E145=versteckt!B$2,'Auswertung pro MA'!E140&gt;=16,'Auswertung pro MA'!F140&gt;=3,OR('Erfassung Schulungstunden'!C145=versteckt!G$1,'Erfassung Schulungstunden'!C145=versteckt!G$2,'Erfassung Schulungstunden'!C145=versteckt!G$3,'Erfassung Schulungstunden'!C145=versteckt!G$7,'Erfassung Schulungstunden'!C145=versteckt!G$8)),AND(D145=versteckt!C$1,'Erfassung Schulungstunden'!E145=versteckt!B$2,'Auswertung pro MA'!E140&gt;=8,'Auswertung pro MA'!F140&gt;=2,OR(C145=versteckt!G$4,'Erfassung Schulungstunden'!C145=versteckt!G$5,'Erfassung Schulungstunden'!C145=versteckt!G$6))),1,2))</f>
        <v/>
      </c>
      <c r="CT145" s="66" t="str">
        <f>'Auswertung pro MA'!D140</f>
        <v/>
      </c>
      <c r="CU145" s="150"/>
      <c r="CV145" s="8"/>
      <c r="CW145" s="8"/>
    </row>
    <row r="146" spans="1:101" x14ac:dyDescent="0.25">
      <c r="A146" s="57"/>
      <c r="B146" s="172"/>
      <c r="C146" s="59"/>
      <c r="D146" s="58"/>
      <c r="E146" s="174"/>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3"/>
      <c r="BP146" s="163"/>
      <c r="BQ146" s="163"/>
      <c r="BR146" s="163"/>
      <c r="BS146" s="163"/>
      <c r="BT146" s="163"/>
      <c r="BU146" s="163"/>
      <c r="BV146" s="163"/>
      <c r="BW146" s="163"/>
      <c r="BX146" s="163"/>
      <c r="BY146" s="163"/>
      <c r="BZ146" s="163"/>
      <c r="CA146" s="163"/>
      <c r="CB146" s="163"/>
      <c r="CC146" s="163"/>
      <c r="CD146" s="163"/>
      <c r="CE146" s="163"/>
      <c r="CF146" s="163"/>
      <c r="CG146" s="163"/>
      <c r="CH146" s="163"/>
      <c r="CI146" s="163"/>
      <c r="CJ146" s="163"/>
      <c r="CK146" s="163"/>
      <c r="CL146" s="163"/>
      <c r="CM146" s="163"/>
      <c r="CN146" s="163"/>
      <c r="CO146" s="163"/>
      <c r="CP146" s="163"/>
      <c r="CQ146" s="66" t="str">
        <f>IF($CQ$2=2022,IF(ISBLANK($C146),"",IF(OR(AND(D146=versteckt!C$1,'Erfassung Schulungstunden'!E146=versteckt!B$1,'Auswertung pro MA'!E141&gt;=16,'Auswertung pro MA'!F141&gt;=3,OR('Erfassung Schulungstunden'!C146=versteckt!G$1,'Erfassung Schulungstunden'!C146=versteckt!G$2,'Erfassung Schulungstunden'!C146=versteckt!G$3,'Erfassung Schulungstunden'!C146=versteckt!G$7,'Erfassung Schulungstunden'!C146=versteckt!G$8)),AND(D146=versteckt!C$1,'Erfassung Schulungstunden'!E146=versteckt!B$1,'Auswertung pro MA'!E141&gt;=8,'Auswertung pro MA'!F141&gt;=2,OR(C146=versteckt!G$4,'Erfassung Schulungstunden'!C146=versteckt!G$5,'Erfassung Schulungstunden'!C146=versteckt!G$6)),AND(D146=versteckt!C$2,'Auswertung pro MA'!D141&gt;=3)),1,2)),IF(ISBLANK($C146),"",IF(OR(AND(D146=versteckt!C$1,'Erfassung Schulungstunden'!E146=versteckt!B$1,'Auswertung pro MA'!E141&gt;=16,'Auswertung pro MA'!F141&gt;=3,OR('Erfassung Schulungstunden'!C146=versteckt!G$1,'Erfassung Schulungstunden'!C146=versteckt!G$2,'Erfassung Schulungstunden'!C146=versteckt!G$3,'Erfassung Schulungstunden'!C146=versteckt!G$7,'Erfassung Schulungstunden'!C146=versteckt!G$8)),AND(D146=versteckt!C$1,'Erfassung Schulungstunden'!E146=versteckt!B$1,'Auswertung pro MA'!E141&gt;=8,'Auswertung pro MA'!F141&gt;=2,OR(C146=versteckt!G$4,'Erfassung Schulungstunden'!C146=versteckt!G$5,'Erfassung Schulungstunden'!C146=versteckt!G$6)),AND(D146=versteckt!C$2,'Auswertung pro MA'!D141&gt;=6)),1,2)))</f>
        <v/>
      </c>
      <c r="CR146" s="66" t="str">
        <f t="shared" si="6"/>
        <v/>
      </c>
      <c r="CS146" s="67" t="str">
        <f>IF(ISBLANK($C146),"",IF(OR(AND(D146=versteckt!C$1,'Erfassung Schulungstunden'!E146=versteckt!B$2,'Auswertung pro MA'!E141&gt;=16,'Auswertung pro MA'!F141&gt;=3,OR('Erfassung Schulungstunden'!C146=versteckt!G$1,'Erfassung Schulungstunden'!C146=versteckt!G$2,'Erfassung Schulungstunden'!C146=versteckt!G$3,'Erfassung Schulungstunden'!C146=versteckt!G$7,'Erfassung Schulungstunden'!C146=versteckt!G$8)),AND(D146=versteckt!C$1,'Erfassung Schulungstunden'!E146=versteckt!B$2,'Auswertung pro MA'!E141&gt;=8,'Auswertung pro MA'!F141&gt;=2,OR(C146=versteckt!G$4,'Erfassung Schulungstunden'!C146=versteckt!G$5,'Erfassung Schulungstunden'!C146=versteckt!G$6))),1,2))</f>
        <v/>
      </c>
      <c r="CT146" s="66" t="str">
        <f>'Auswertung pro MA'!D141</f>
        <v/>
      </c>
      <c r="CU146" s="150"/>
      <c r="CV146" s="8"/>
      <c r="CW146" s="8"/>
    </row>
    <row r="147" spans="1:101" x14ac:dyDescent="0.25">
      <c r="A147" s="57"/>
      <c r="B147" s="172"/>
      <c r="C147" s="59"/>
      <c r="D147" s="59"/>
      <c r="E147" s="174"/>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c r="BJ147" s="163"/>
      <c r="BK147" s="163"/>
      <c r="BL147" s="163"/>
      <c r="BM147" s="163"/>
      <c r="BN147" s="163"/>
      <c r="BO147" s="163"/>
      <c r="BP147" s="163"/>
      <c r="BQ147" s="163"/>
      <c r="BR147" s="163"/>
      <c r="BS147" s="163"/>
      <c r="BT147" s="163"/>
      <c r="BU147" s="163"/>
      <c r="BV147" s="163"/>
      <c r="BW147" s="163"/>
      <c r="BX147" s="163"/>
      <c r="BY147" s="163"/>
      <c r="BZ147" s="163"/>
      <c r="CA147" s="163"/>
      <c r="CB147" s="163"/>
      <c r="CC147" s="163"/>
      <c r="CD147" s="163"/>
      <c r="CE147" s="163"/>
      <c r="CF147" s="163"/>
      <c r="CG147" s="163"/>
      <c r="CH147" s="163"/>
      <c r="CI147" s="163"/>
      <c r="CJ147" s="163"/>
      <c r="CK147" s="163"/>
      <c r="CL147" s="163"/>
      <c r="CM147" s="163"/>
      <c r="CN147" s="163"/>
      <c r="CO147" s="163"/>
      <c r="CP147" s="163"/>
      <c r="CQ147" s="66" t="str">
        <f>IF($CQ$2=2022,IF(ISBLANK($C147),"",IF(OR(AND(D147=versteckt!C$1,'Erfassung Schulungstunden'!E147=versteckt!B$1,'Auswertung pro MA'!E142&gt;=16,'Auswertung pro MA'!F142&gt;=3,OR('Erfassung Schulungstunden'!C147=versteckt!G$1,'Erfassung Schulungstunden'!C147=versteckt!G$2,'Erfassung Schulungstunden'!C147=versteckt!G$3,'Erfassung Schulungstunden'!C147=versteckt!G$7,'Erfassung Schulungstunden'!C147=versteckt!G$8)),AND(D147=versteckt!C$1,'Erfassung Schulungstunden'!E147=versteckt!B$1,'Auswertung pro MA'!E142&gt;=8,'Auswertung pro MA'!F142&gt;=2,OR(C147=versteckt!G$4,'Erfassung Schulungstunden'!C147=versteckt!G$5,'Erfassung Schulungstunden'!C147=versteckt!G$6)),AND(D147=versteckt!C$2,'Auswertung pro MA'!D142&gt;=3)),1,2)),IF(ISBLANK($C147),"",IF(OR(AND(D147=versteckt!C$1,'Erfassung Schulungstunden'!E147=versteckt!B$1,'Auswertung pro MA'!E142&gt;=16,'Auswertung pro MA'!F142&gt;=3,OR('Erfassung Schulungstunden'!C147=versteckt!G$1,'Erfassung Schulungstunden'!C147=versteckt!G$2,'Erfassung Schulungstunden'!C147=versteckt!G$3,'Erfassung Schulungstunden'!C147=versteckt!G$7,'Erfassung Schulungstunden'!C147=versteckt!G$8)),AND(D147=versteckt!C$1,'Erfassung Schulungstunden'!E147=versteckt!B$1,'Auswertung pro MA'!E142&gt;=8,'Auswertung pro MA'!F142&gt;=2,OR(C147=versteckt!G$4,'Erfassung Schulungstunden'!C147=versteckt!G$5,'Erfassung Schulungstunden'!C147=versteckt!G$6)),AND(D147=versteckt!C$2,'Auswertung pro MA'!D142&gt;=6)),1,2)))</f>
        <v/>
      </c>
      <c r="CR147" s="66" t="str">
        <f t="shared" si="6"/>
        <v/>
      </c>
      <c r="CS147" s="67" t="str">
        <f>IF(ISBLANK($C147),"",IF(OR(AND(D147=versteckt!C$1,'Erfassung Schulungstunden'!E147=versteckt!B$2,'Auswertung pro MA'!E142&gt;=16,'Auswertung pro MA'!F142&gt;=3,OR('Erfassung Schulungstunden'!C147=versteckt!G$1,'Erfassung Schulungstunden'!C147=versteckt!G$2,'Erfassung Schulungstunden'!C147=versteckt!G$3,'Erfassung Schulungstunden'!C147=versteckt!G$7,'Erfassung Schulungstunden'!C147=versteckt!G$8)),AND(D147=versteckt!C$1,'Erfassung Schulungstunden'!E147=versteckt!B$2,'Auswertung pro MA'!E142&gt;=8,'Auswertung pro MA'!F142&gt;=2,OR(C147=versteckt!G$4,'Erfassung Schulungstunden'!C147=versteckt!G$5,'Erfassung Schulungstunden'!C147=versteckt!G$6))),1,2))</f>
        <v/>
      </c>
      <c r="CT147" s="66" t="str">
        <f>'Auswertung pro MA'!D142</f>
        <v/>
      </c>
      <c r="CU147" s="150"/>
      <c r="CV147" s="8"/>
      <c r="CW147" s="8"/>
    </row>
    <row r="148" spans="1:101" x14ac:dyDescent="0.25">
      <c r="A148" s="57"/>
      <c r="B148" s="172"/>
      <c r="C148" s="59"/>
      <c r="D148" s="59"/>
      <c r="E148" s="174"/>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3"/>
      <c r="BR148" s="163"/>
      <c r="BS148" s="163"/>
      <c r="BT148" s="163"/>
      <c r="BU148" s="163"/>
      <c r="BV148" s="163"/>
      <c r="BW148" s="163"/>
      <c r="BX148" s="163"/>
      <c r="BY148" s="163"/>
      <c r="BZ148" s="163"/>
      <c r="CA148" s="163"/>
      <c r="CB148" s="163"/>
      <c r="CC148" s="163"/>
      <c r="CD148" s="163"/>
      <c r="CE148" s="163"/>
      <c r="CF148" s="163"/>
      <c r="CG148" s="163"/>
      <c r="CH148" s="163"/>
      <c r="CI148" s="163"/>
      <c r="CJ148" s="163"/>
      <c r="CK148" s="163"/>
      <c r="CL148" s="163"/>
      <c r="CM148" s="163"/>
      <c r="CN148" s="163"/>
      <c r="CO148" s="163"/>
      <c r="CP148" s="163"/>
      <c r="CQ148" s="66" t="str">
        <f>IF($CQ$2=2022,IF(ISBLANK($C148),"",IF(OR(AND(D148=versteckt!C$1,'Erfassung Schulungstunden'!E148=versteckt!B$1,'Auswertung pro MA'!E143&gt;=16,'Auswertung pro MA'!F143&gt;=3,OR('Erfassung Schulungstunden'!C148=versteckt!G$1,'Erfassung Schulungstunden'!C148=versteckt!G$2,'Erfassung Schulungstunden'!C148=versteckt!G$3,'Erfassung Schulungstunden'!C148=versteckt!G$7,'Erfassung Schulungstunden'!C148=versteckt!G$8)),AND(D148=versteckt!C$1,'Erfassung Schulungstunden'!E148=versteckt!B$1,'Auswertung pro MA'!E143&gt;=8,'Auswertung pro MA'!F143&gt;=2,OR(C148=versteckt!G$4,'Erfassung Schulungstunden'!C148=versteckt!G$5,'Erfassung Schulungstunden'!C148=versteckt!G$6)),AND(D148=versteckt!C$2,'Auswertung pro MA'!D143&gt;=3)),1,2)),IF(ISBLANK($C148),"",IF(OR(AND(D148=versteckt!C$1,'Erfassung Schulungstunden'!E148=versteckt!B$1,'Auswertung pro MA'!E143&gt;=16,'Auswertung pro MA'!F143&gt;=3,OR('Erfassung Schulungstunden'!C148=versteckt!G$1,'Erfassung Schulungstunden'!C148=versteckt!G$2,'Erfassung Schulungstunden'!C148=versteckt!G$3,'Erfassung Schulungstunden'!C148=versteckt!G$7,'Erfassung Schulungstunden'!C148=versteckt!G$8)),AND(D148=versteckt!C$1,'Erfassung Schulungstunden'!E148=versteckt!B$1,'Auswertung pro MA'!E143&gt;=8,'Auswertung pro MA'!F143&gt;=2,OR(C148=versteckt!G$4,'Erfassung Schulungstunden'!C148=versteckt!G$5,'Erfassung Schulungstunden'!C148=versteckt!G$6)),AND(D148=versteckt!C$2,'Auswertung pro MA'!D143&gt;=6)),1,2)))</f>
        <v/>
      </c>
      <c r="CR148" s="66" t="str">
        <f t="shared" si="6"/>
        <v/>
      </c>
      <c r="CS148" s="67" t="str">
        <f>IF(ISBLANK($C148),"",IF(OR(AND(D148=versteckt!C$1,'Erfassung Schulungstunden'!E148=versteckt!B$2,'Auswertung pro MA'!E143&gt;=16,'Auswertung pro MA'!F143&gt;=3,OR('Erfassung Schulungstunden'!C148=versteckt!G$1,'Erfassung Schulungstunden'!C148=versteckt!G$2,'Erfassung Schulungstunden'!C148=versteckt!G$3,'Erfassung Schulungstunden'!C148=versteckt!G$7,'Erfassung Schulungstunden'!C148=versteckt!G$8)),AND(D148=versteckt!C$1,'Erfassung Schulungstunden'!E148=versteckt!B$2,'Auswertung pro MA'!E143&gt;=8,'Auswertung pro MA'!F143&gt;=2,OR(C148=versteckt!G$4,'Erfassung Schulungstunden'!C148=versteckt!G$5,'Erfassung Schulungstunden'!C148=versteckt!G$6))),1,2))</f>
        <v/>
      </c>
      <c r="CT148" s="66" t="str">
        <f>'Auswertung pro MA'!D143</f>
        <v/>
      </c>
      <c r="CU148" s="150"/>
      <c r="CV148" s="8"/>
      <c r="CW148" s="8"/>
    </row>
    <row r="149" spans="1:101" x14ac:dyDescent="0.25">
      <c r="A149" s="57"/>
      <c r="B149" s="172"/>
      <c r="C149" s="59"/>
      <c r="D149" s="58"/>
      <c r="E149" s="174"/>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c r="BJ149" s="163"/>
      <c r="BK149" s="163"/>
      <c r="BL149" s="163"/>
      <c r="BM149" s="163"/>
      <c r="BN149" s="163"/>
      <c r="BO149" s="163"/>
      <c r="BP149" s="163"/>
      <c r="BQ149" s="163"/>
      <c r="BR149" s="163"/>
      <c r="BS149" s="163"/>
      <c r="BT149" s="163"/>
      <c r="BU149" s="163"/>
      <c r="BV149" s="163"/>
      <c r="BW149" s="163"/>
      <c r="BX149" s="163"/>
      <c r="BY149" s="163"/>
      <c r="BZ149" s="163"/>
      <c r="CA149" s="163"/>
      <c r="CB149" s="163"/>
      <c r="CC149" s="163"/>
      <c r="CD149" s="163"/>
      <c r="CE149" s="163"/>
      <c r="CF149" s="163"/>
      <c r="CG149" s="163"/>
      <c r="CH149" s="163"/>
      <c r="CI149" s="163"/>
      <c r="CJ149" s="163"/>
      <c r="CK149" s="163"/>
      <c r="CL149" s="163"/>
      <c r="CM149" s="163"/>
      <c r="CN149" s="163"/>
      <c r="CO149" s="163"/>
      <c r="CP149" s="163"/>
      <c r="CQ149" s="66" t="str">
        <f>IF($CQ$2=2022,IF(ISBLANK($C149),"",IF(OR(AND(D149=versteckt!C$1,'Erfassung Schulungstunden'!E149=versteckt!B$1,'Auswertung pro MA'!E144&gt;=16,'Auswertung pro MA'!F144&gt;=3,OR('Erfassung Schulungstunden'!C149=versteckt!G$1,'Erfassung Schulungstunden'!C149=versteckt!G$2,'Erfassung Schulungstunden'!C149=versteckt!G$3,'Erfassung Schulungstunden'!C149=versteckt!G$7,'Erfassung Schulungstunden'!C149=versteckt!G$8)),AND(D149=versteckt!C$1,'Erfassung Schulungstunden'!E149=versteckt!B$1,'Auswertung pro MA'!E144&gt;=8,'Auswertung pro MA'!F144&gt;=2,OR(C149=versteckt!G$4,'Erfassung Schulungstunden'!C149=versteckt!G$5,'Erfassung Schulungstunden'!C149=versteckt!G$6)),AND(D149=versteckt!C$2,'Auswertung pro MA'!D144&gt;=3)),1,2)),IF(ISBLANK($C149),"",IF(OR(AND(D149=versteckt!C$1,'Erfassung Schulungstunden'!E149=versteckt!B$1,'Auswertung pro MA'!E144&gt;=16,'Auswertung pro MA'!F144&gt;=3,OR('Erfassung Schulungstunden'!C149=versteckt!G$1,'Erfassung Schulungstunden'!C149=versteckt!G$2,'Erfassung Schulungstunden'!C149=versteckt!G$3,'Erfassung Schulungstunden'!C149=versteckt!G$7,'Erfassung Schulungstunden'!C149=versteckt!G$8)),AND(D149=versteckt!C$1,'Erfassung Schulungstunden'!E149=versteckt!B$1,'Auswertung pro MA'!E144&gt;=8,'Auswertung pro MA'!F144&gt;=2,OR(C149=versteckt!G$4,'Erfassung Schulungstunden'!C149=versteckt!G$5,'Erfassung Schulungstunden'!C149=versteckt!G$6)),AND(D149=versteckt!C$2,'Auswertung pro MA'!D144&gt;=6)),1,2)))</f>
        <v/>
      </c>
      <c r="CR149" s="66" t="str">
        <f t="shared" si="6"/>
        <v/>
      </c>
      <c r="CS149" s="67" t="str">
        <f>IF(ISBLANK($C149),"",IF(OR(AND(D149=versteckt!C$1,'Erfassung Schulungstunden'!E149=versteckt!B$2,'Auswertung pro MA'!E144&gt;=16,'Auswertung pro MA'!F144&gt;=3,OR('Erfassung Schulungstunden'!C149=versteckt!G$1,'Erfassung Schulungstunden'!C149=versteckt!G$2,'Erfassung Schulungstunden'!C149=versteckt!G$3,'Erfassung Schulungstunden'!C149=versteckt!G$7,'Erfassung Schulungstunden'!C149=versteckt!G$8)),AND(D149=versteckt!C$1,'Erfassung Schulungstunden'!E149=versteckt!B$2,'Auswertung pro MA'!E144&gt;=8,'Auswertung pro MA'!F144&gt;=2,OR(C149=versteckt!G$4,'Erfassung Schulungstunden'!C149=versteckt!G$5,'Erfassung Schulungstunden'!C149=versteckt!G$6))),1,2))</f>
        <v/>
      </c>
      <c r="CT149" s="66" t="str">
        <f>'Auswertung pro MA'!D144</f>
        <v/>
      </c>
      <c r="CU149" s="150"/>
      <c r="CV149" s="8"/>
      <c r="CW149" s="8"/>
    </row>
    <row r="150" spans="1:101" x14ac:dyDescent="0.25">
      <c r="A150" s="57"/>
      <c r="B150" s="172"/>
      <c r="C150" s="59"/>
      <c r="D150" s="58"/>
      <c r="E150" s="174"/>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c r="BN150" s="163"/>
      <c r="BO150" s="163"/>
      <c r="BP150" s="163"/>
      <c r="BQ150" s="163"/>
      <c r="BR150" s="163"/>
      <c r="BS150" s="163"/>
      <c r="BT150" s="163"/>
      <c r="BU150" s="163"/>
      <c r="BV150" s="163"/>
      <c r="BW150" s="163"/>
      <c r="BX150" s="163"/>
      <c r="BY150" s="163"/>
      <c r="BZ150" s="163"/>
      <c r="CA150" s="163"/>
      <c r="CB150" s="163"/>
      <c r="CC150" s="163"/>
      <c r="CD150" s="163"/>
      <c r="CE150" s="163"/>
      <c r="CF150" s="163"/>
      <c r="CG150" s="163"/>
      <c r="CH150" s="163"/>
      <c r="CI150" s="163"/>
      <c r="CJ150" s="163"/>
      <c r="CK150" s="163"/>
      <c r="CL150" s="163"/>
      <c r="CM150" s="163"/>
      <c r="CN150" s="163"/>
      <c r="CO150" s="163"/>
      <c r="CP150" s="163"/>
      <c r="CQ150" s="66" t="str">
        <f>IF($CQ$2=2022,IF(ISBLANK($C150),"",IF(OR(AND(D150=versteckt!C$1,'Erfassung Schulungstunden'!E150=versteckt!B$1,'Auswertung pro MA'!E145&gt;=16,'Auswertung pro MA'!F145&gt;=3,OR('Erfassung Schulungstunden'!C150=versteckt!G$1,'Erfassung Schulungstunden'!C150=versteckt!G$2,'Erfassung Schulungstunden'!C150=versteckt!G$3,'Erfassung Schulungstunden'!C150=versteckt!G$7,'Erfassung Schulungstunden'!C150=versteckt!G$8)),AND(D150=versteckt!C$1,'Erfassung Schulungstunden'!E150=versteckt!B$1,'Auswertung pro MA'!E145&gt;=8,'Auswertung pro MA'!F145&gt;=2,OR(C150=versteckt!G$4,'Erfassung Schulungstunden'!C150=versteckt!G$5,'Erfassung Schulungstunden'!C150=versteckt!G$6)),AND(D150=versteckt!C$2,'Auswertung pro MA'!D145&gt;=3)),1,2)),IF(ISBLANK($C150),"",IF(OR(AND(D150=versteckt!C$1,'Erfassung Schulungstunden'!E150=versteckt!B$1,'Auswertung pro MA'!E145&gt;=16,'Auswertung pro MA'!F145&gt;=3,OR('Erfassung Schulungstunden'!C150=versteckt!G$1,'Erfassung Schulungstunden'!C150=versteckt!G$2,'Erfassung Schulungstunden'!C150=versteckt!G$3,'Erfassung Schulungstunden'!C150=versteckt!G$7,'Erfassung Schulungstunden'!C150=versteckt!G$8)),AND(D150=versteckt!C$1,'Erfassung Schulungstunden'!E150=versteckt!B$1,'Auswertung pro MA'!E145&gt;=8,'Auswertung pro MA'!F145&gt;=2,OR(C150=versteckt!G$4,'Erfassung Schulungstunden'!C150=versteckt!G$5,'Erfassung Schulungstunden'!C150=versteckt!G$6)),AND(D150=versteckt!C$2,'Auswertung pro MA'!D145&gt;=6)),1,2)))</f>
        <v/>
      </c>
      <c r="CR150" s="66" t="str">
        <f t="shared" si="6"/>
        <v/>
      </c>
      <c r="CS150" s="67" t="str">
        <f>IF(ISBLANK($C150),"",IF(OR(AND(D150=versteckt!C$1,'Erfassung Schulungstunden'!E150=versteckt!B$2,'Auswertung pro MA'!E145&gt;=16,'Auswertung pro MA'!F145&gt;=3,OR('Erfassung Schulungstunden'!C150=versteckt!G$1,'Erfassung Schulungstunden'!C150=versteckt!G$2,'Erfassung Schulungstunden'!C150=versteckt!G$3,'Erfassung Schulungstunden'!C150=versteckt!G$7,'Erfassung Schulungstunden'!C150=versteckt!G$8)),AND(D150=versteckt!C$1,'Erfassung Schulungstunden'!E150=versteckt!B$2,'Auswertung pro MA'!E145&gt;=8,'Auswertung pro MA'!F145&gt;=2,OR(C150=versteckt!G$4,'Erfassung Schulungstunden'!C150=versteckt!G$5,'Erfassung Schulungstunden'!C150=versteckt!G$6))),1,2))</f>
        <v/>
      </c>
      <c r="CT150" s="66" t="str">
        <f>'Auswertung pro MA'!D145</f>
        <v/>
      </c>
      <c r="CU150" s="150"/>
      <c r="CV150" s="8"/>
      <c r="CW150" s="8"/>
    </row>
    <row r="151" spans="1:101" x14ac:dyDescent="0.25">
      <c r="A151" s="57"/>
      <c r="B151" s="172"/>
      <c r="C151" s="59"/>
      <c r="D151" s="58"/>
      <c r="E151" s="174"/>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c r="BR151" s="163"/>
      <c r="BS151" s="163"/>
      <c r="BT151" s="163"/>
      <c r="BU151" s="163"/>
      <c r="BV151" s="163"/>
      <c r="BW151" s="163"/>
      <c r="BX151" s="163"/>
      <c r="BY151" s="163"/>
      <c r="BZ151" s="163"/>
      <c r="CA151" s="163"/>
      <c r="CB151" s="163"/>
      <c r="CC151" s="163"/>
      <c r="CD151" s="163"/>
      <c r="CE151" s="163"/>
      <c r="CF151" s="163"/>
      <c r="CG151" s="163"/>
      <c r="CH151" s="163"/>
      <c r="CI151" s="163"/>
      <c r="CJ151" s="163"/>
      <c r="CK151" s="163"/>
      <c r="CL151" s="163"/>
      <c r="CM151" s="163"/>
      <c r="CN151" s="163"/>
      <c r="CO151" s="163"/>
      <c r="CP151" s="163"/>
      <c r="CQ151" s="66" t="str">
        <f>IF($CQ$2=2022,IF(ISBLANK($C151),"",IF(OR(AND(D151=versteckt!C$1,'Erfassung Schulungstunden'!E151=versteckt!B$1,'Auswertung pro MA'!E146&gt;=16,'Auswertung pro MA'!F146&gt;=3,OR('Erfassung Schulungstunden'!C151=versteckt!G$1,'Erfassung Schulungstunden'!C151=versteckt!G$2,'Erfassung Schulungstunden'!C151=versteckt!G$3,'Erfassung Schulungstunden'!C151=versteckt!G$7,'Erfassung Schulungstunden'!C151=versteckt!G$8)),AND(D151=versteckt!C$1,'Erfassung Schulungstunden'!E151=versteckt!B$1,'Auswertung pro MA'!E146&gt;=8,'Auswertung pro MA'!F146&gt;=2,OR(C151=versteckt!G$4,'Erfassung Schulungstunden'!C151=versteckt!G$5,'Erfassung Schulungstunden'!C151=versteckt!G$6)),AND(D151=versteckt!C$2,'Auswertung pro MA'!D146&gt;=3)),1,2)),IF(ISBLANK($C151),"",IF(OR(AND(D151=versteckt!C$1,'Erfassung Schulungstunden'!E151=versteckt!B$1,'Auswertung pro MA'!E146&gt;=16,'Auswertung pro MA'!F146&gt;=3,OR('Erfassung Schulungstunden'!C151=versteckt!G$1,'Erfassung Schulungstunden'!C151=versteckt!G$2,'Erfassung Schulungstunden'!C151=versteckt!G$3,'Erfassung Schulungstunden'!C151=versteckt!G$7,'Erfassung Schulungstunden'!C151=versteckt!G$8)),AND(D151=versteckt!C$1,'Erfassung Schulungstunden'!E151=versteckt!B$1,'Auswertung pro MA'!E146&gt;=8,'Auswertung pro MA'!F146&gt;=2,OR(C151=versteckt!G$4,'Erfassung Schulungstunden'!C151=versteckt!G$5,'Erfassung Schulungstunden'!C151=versteckt!G$6)),AND(D151=versteckt!C$2,'Auswertung pro MA'!D146&gt;=6)),1,2)))</f>
        <v/>
      </c>
      <c r="CR151" s="66" t="str">
        <f t="shared" si="6"/>
        <v/>
      </c>
      <c r="CS151" s="67" t="str">
        <f>IF(ISBLANK($C151),"",IF(OR(AND(D151=versteckt!C$1,'Erfassung Schulungstunden'!E151=versteckt!B$2,'Auswertung pro MA'!E146&gt;=16,'Auswertung pro MA'!F146&gt;=3,OR('Erfassung Schulungstunden'!C151=versteckt!G$1,'Erfassung Schulungstunden'!C151=versteckt!G$2,'Erfassung Schulungstunden'!C151=versteckt!G$3,'Erfassung Schulungstunden'!C151=versteckt!G$7,'Erfassung Schulungstunden'!C151=versteckt!G$8)),AND(D151=versteckt!C$1,'Erfassung Schulungstunden'!E151=versteckt!B$2,'Auswertung pro MA'!E146&gt;=8,'Auswertung pro MA'!F146&gt;=2,OR(C151=versteckt!G$4,'Erfassung Schulungstunden'!C151=versteckt!G$5,'Erfassung Schulungstunden'!C151=versteckt!G$6))),1,2))</f>
        <v/>
      </c>
      <c r="CT151" s="66" t="str">
        <f>'Auswertung pro MA'!D146</f>
        <v/>
      </c>
      <c r="CU151" s="150"/>
      <c r="CV151" s="8"/>
      <c r="CW151" s="8"/>
    </row>
    <row r="152" spans="1:101" x14ac:dyDescent="0.25">
      <c r="A152" s="57"/>
      <c r="B152" s="172"/>
      <c r="C152" s="59"/>
      <c r="D152" s="59"/>
      <c r="E152" s="174"/>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c r="BM152" s="163"/>
      <c r="BN152" s="163"/>
      <c r="BO152" s="163"/>
      <c r="BP152" s="163"/>
      <c r="BQ152" s="163"/>
      <c r="BR152" s="163"/>
      <c r="BS152" s="163"/>
      <c r="BT152" s="163"/>
      <c r="BU152" s="163"/>
      <c r="BV152" s="163"/>
      <c r="BW152" s="163"/>
      <c r="BX152" s="163"/>
      <c r="BY152" s="163"/>
      <c r="BZ152" s="163"/>
      <c r="CA152" s="163"/>
      <c r="CB152" s="163"/>
      <c r="CC152" s="163"/>
      <c r="CD152" s="163"/>
      <c r="CE152" s="163"/>
      <c r="CF152" s="163"/>
      <c r="CG152" s="163"/>
      <c r="CH152" s="163"/>
      <c r="CI152" s="163"/>
      <c r="CJ152" s="163"/>
      <c r="CK152" s="163"/>
      <c r="CL152" s="163"/>
      <c r="CM152" s="163"/>
      <c r="CN152" s="163"/>
      <c r="CO152" s="163"/>
      <c r="CP152" s="163"/>
      <c r="CQ152" s="66" t="str">
        <f>IF($CQ$2=2022,IF(ISBLANK($C152),"",IF(OR(AND(D152=versteckt!C$1,'Erfassung Schulungstunden'!E152=versteckt!B$1,'Auswertung pro MA'!E147&gt;=16,'Auswertung pro MA'!F147&gt;=3,OR('Erfassung Schulungstunden'!C152=versteckt!G$1,'Erfassung Schulungstunden'!C152=versteckt!G$2,'Erfassung Schulungstunden'!C152=versteckt!G$3,'Erfassung Schulungstunden'!C152=versteckt!G$7,'Erfassung Schulungstunden'!C152=versteckt!G$8)),AND(D152=versteckt!C$1,'Erfassung Schulungstunden'!E152=versteckt!B$1,'Auswertung pro MA'!E147&gt;=8,'Auswertung pro MA'!F147&gt;=2,OR(C152=versteckt!G$4,'Erfassung Schulungstunden'!C152=versteckt!G$5,'Erfassung Schulungstunden'!C152=versteckt!G$6)),AND(D152=versteckt!C$2,'Auswertung pro MA'!D147&gt;=3)),1,2)),IF(ISBLANK($C152),"",IF(OR(AND(D152=versteckt!C$1,'Erfassung Schulungstunden'!E152=versteckt!B$1,'Auswertung pro MA'!E147&gt;=16,'Auswertung pro MA'!F147&gt;=3,OR('Erfassung Schulungstunden'!C152=versteckt!G$1,'Erfassung Schulungstunden'!C152=versteckt!G$2,'Erfassung Schulungstunden'!C152=versteckt!G$3,'Erfassung Schulungstunden'!C152=versteckt!G$7,'Erfassung Schulungstunden'!C152=versteckt!G$8)),AND(D152=versteckt!C$1,'Erfassung Schulungstunden'!E152=versteckt!B$1,'Auswertung pro MA'!E147&gt;=8,'Auswertung pro MA'!F147&gt;=2,OR(C152=versteckt!G$4,'Erfassung Schulungstunden'!C152=versteckt!G$5,'Erfassung Schulungstunden'!C152=versteckt!G$6)),AND(D152=versteckt!C$2,'Auswertung pro MA'!D147&gt;=6)),1,2)))</f>
        <v/>
      </c>
      <c r="CR152" s="66" t="str">
        <f t="shared" si="6"/>
        <v/>
      </c>
      <c r="CS152" s="67" t="str">
        <f>IF(ISBLANK($C152),"",IF(OR(AND(D152=versteckt!C$1,'Erfassung Schulungstunden'!E152=versteckt!B$2,'Auswertung pro MA'!E147&gt;=16,'Auswertung pro MA'!F147&gt;=3,OR('Erfassung Schulungstunden'!C152=versteckt!G$1,'Erfassung Schulungstunden'!C152=versteckt!G$2,'Erfassung Schulungstunden'!C152=versteckt!G$3,'Erfassung Schulungstunden'!C152=versteckt!G$7,'Erfassung Schulungstunden'!C152=versteckt!G$8)),AND(D152=versteckt!C$1,'Erfassung Schulungstunden'!E152=versteckt!B$2,'Auswertung pro MA'!E147&gt;=8,'Auswertung pro MA'!F147&gt;=2,OR(C152=versteckt!G$4,'Erfassung Schulungstunden'!C152=versteckt!G$5,'Erfassung Schulungstunden'!C152=versteckt!G$6))),1,2))</f>
        <v/>
      </c>
      <c r="CT152" s="66" t="str">
        <f>'Auswertung pro MA'!D147</f>
        <v/>
      </c>
      <c r="CU152" s="150"/>
      <c r="CV152" s="8"/>
      <c r="CW152" s="8"/>
    </row>
    <row r="153" spans="1:101" x14ac:dyDescent="0.25">
      <c r="A153" s="57"/>
      <c r="B153" s="172"/>
      <c r="C153" s="59"/>
      <c r="D153" s="59"/>
      <c r="E153" s="174"/>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3"/>
      <c r="BP153" s="163"/>
      <c r="BQ153" s="163"/>
      <c r="BR153" s="163"/>
      <c r="BS153" s="163"/>
      <c r="BT153" s="163"/>
      <c r="BU153" s="163"/>
      <c r="BV153" s="163"/>
      <c r="BW153" s="163"/>
      <c r="BX153" s="163"/>
      <c r="BY153" s="163"/>
      <c r="BZ153" s="163"/>
      <c r="CA153" s="163"/>
      <c r="CB153" s="163"/>
      <c r="CC153" s="163"/>
      <c r="CD153" s="163"/>
      <c r="CE153" s="163"/>
      <c r="CF153" s="163"/>
      <c r="CG153" s="163"/>
      <c r="CH153" s="163"/>
      <c r="CI153" s="163"/>
      <c r="CJ153" s="163"/>
      <c r="CK153" s="163"/>
      <c r="CL153" s="163"/>
      <c r="CM153" s="163"/>
      <c r="CN153" s="163"/>
      <c r="CO153" s="163"/>
      <c r="CP153" s="163"/>
      <c r="CQ153" s="66" t="str">
        <f>IF($CQ$2=2022,IF(ISBLANK($C153),"",IF(OR(AND(D153=versteckt!C$1,'Erfassung Schulungstunden'!E153=versteckt!B$1,'Auswertung pro MA'!E148&gt;=16,'Auswertung pro MA'!F148&gt;=3,OR('Erfassung Schulungstunden'!C153=versteckt!G$1,'Erfassung Schulungstunden'!C153=versteckt!G$2,'Erfassung Schulungstunden'!C153=versteckt!G$3,'Erfassung Schulungstunden'!C153=versteckt!G$7,'Erfassung Schulungstunden'!C153=versteckt!G$8)),AND(D153=versteckt!C$1,'Erfassung Schulungstunden'!E153=versteckt!B$1,'Auswertung pro MA'!E148&gt;=8,'Auswertung pro MA'!F148&gt;=2,OR(C153=versteckt!G$4,'Erfassung Schulungstunden'!C153=versteckt!G$5,'Erfassung Schulungstunden'!C153=versteckt!G$6)),AND(D153=versteckt!C$2,'Auswertung pro MA'!D148&gt;=3)),1,2)),IF(ISBLANK($C153),"",IF(OR(AND(D153=versteckt!C$1,'Erfassung Schulungstunden'!E153=versteckt!B$1,'Auswertung pro MA'!E148&gt;=16,'Auswertung pro MA'!F148&gt;=3,OR('Erfassung Schulungstunden'!C153=versteckt!G$1,'Erfassung Schulungstunden'!C153=versteckt!G$2,'Erfassung Schulungstunden'!C153=versteckt!G$3,'Erfassung Schulungstunden'!C153=versteckt!G$7,'Erfassung Schulungstunden'!C153=versteckt!G$8)),AND(D153=versteckt!C$1,'Erfassung Schulungstunden'!E153=versteckt!B$1,'Auswertung pro MA'!E148&gt;=8,'Auswertung pro MA'!F148&gt;=2,OR(C153=versteckt!G$4,'Erfassung Schulungstunden'!C153=versteckt!G$5,'Erfassung Schulungstunden'!C153=versteckt!G$6)),AND(D153=versteckt!C$2,'Auswertung pro MA'!D148&gt;=6)),1,2)))</f>
        <v/>
      </c>
      <c r="CR153" s="66" t="str">
        <f t="shared" si="6"/>
        <v/>
      </c>
      <c r="CS153" s="67" t="str">
        <f>IF(ISBLANK($C153),"",IF(OR(AND(D153=versteckt!C$1,'Erfassung Schulungstunden'!E153=versteckt!B$2,'Auswertung pro MA'!E148&gt;=16,'Auswertung pro MA'!F148&gt;=3,OR('Erfassung Schulungstunden'!C153=versteckt!G$1,'Erfassung Schulungstunden'!C153=versteckt!G$2,'Erfassung Schulungstunden'!C153=versteckt!G$3,'Erfassung Schulungstunden'!C153=versteckt!G$7,'Erfassung Schulungstunden'!C153=versteckt!G$8)),AND(D153=versteckt!C$1,'Erfassung Schulungstunden'!E153=versteckt!B$2,'Auswertung pro MA'!E148&gt;=8,'Auswertung pro MA'!F148&gt;=2,OR(C153=versteckt!G$4,'Erfassung Schulungstunden'!C153=versteckt!G$5,'Erfassung Schulungstunden'!C153=versteckt!G$6))),1,2))</f>
        <v/>
      </c>
      <c r="CT153" s="66" t="str">
        <f>'Auswertung pro MA'!D148</f>
        <v/>
      </c>
      <c r="CU153" s="150"/>
      <c r="CV153" s="8"/>
      <c r="CW153" s="8"/>
    </row>
    <row r="154" spans="1:101" x14ac:dyDescent="0.25">
      <c r="A154" s="57"/>
      <c r="B154" s="172"/>
      <c r="C154" s="59"/>
      <c r="D154" s="58"/>
      <c r="E154" s="174"/>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c r="BT154" s="163"/>
      <c r="BU154" s="163"/>
      <c r="BV154" s="163"/>
      <c r="BW154" s="163"/>
      <c r="BX154" s="163"/>
      <c r="BY154" s="163"/>
      <c r="BZ154" s="163"/>
      <c r="CA154" s="163"/>
      <c r="CB154" s="163"/>
      <c r="CC154" s="163"/>
      <c r="CD154" s="163"/>
      <c r="CE154" s="163"/>
      <c r="CF154" s="163"/>
      <c r="CG154" s="163"/>
      <c r="CH154" s="163"/>
      <c r="CI154" s="163"/>
      <c r="CJ154" s="163"/>
      <c r="CK154" s="163"/>
      <c r="CL154" s="163"/>
      <c r="CM154" s="163"/>
      <c r="CN154" s="163"/>
      <c r="CO154" s="163"/>
      <c r="CP154" s="163"/>
      <c r="CQ154" s="66" t="str">
        <f>IF($CQ$2=2022,IF(ISBLANK($C154),"",IF(OR(AND(D154=versteckt!C$1,'Erfassung Schulungstunden'!E154=versteckt!B$1,'Auswertung pro MA'!E149&gt;=16,'Auswertung pro MA'!F149&gt;=3,OR('Erfassung Schulungstunden'!C154=versteckt!G$1,'Erfassung Schulungstunden'!C154=versteckt!G$2,'Erfassung Schulungstunden'!C154=versteckt!G$3,'Erfassung Schulungstunden'!C154=versteckt!G$7,'Erfassung Schulungstunden'!C154=versteckt!G$8)),AND(D154=versteckt!C$1,'Erfassung Schulungstunden'!E154=versteckt!B$1,'Auswertung pro MA'!E149&gt;=8,'Auswertung pro MA'!F149&gt;=2,OR(C154=versteckt!G$4,'Erfassung Schulungstunden'!C154=versteckt!G$5,'Erfassung Schulungstunden'!C154=versteckt!G$6)),AND(D154=versteckt!C$2,'Auswertung pro MA'!D149&gt;=3)),1,2)),IF(ISBLANK($C154),"",IF(OR(AND(D154=versteckt!C$1,'Erfassung Schulungstunden'!E154=versteckt!B$1,'Auswertung pro MA'!E149&gt;=16,'Auswertung pro MA'!F149&gt;=3,OR('Erfassung Schulungstunden'!C154=versteckt!G$1,'Erfassung Schulungstunden'!C154=versteckt!G$2,'Erfassung Schulungstunden'!C154=versteckt!G$3,'Erfassung Schulungstunden'!C154=versteckt!G$7,'Erfassung Schulungstunden'!C154=versteckt!G$8)),AND(D154=versteckt!C$1,'Erfassung Schulungstunden'!E154=versteckt!B$1,'Auswertung pro MA'!E149&gt;=8,'Auswertung pro MA'!F149&gt;=2,OR(C154=versteckt!G$4,'Erfassung Schulungstunden'!C154=versteckt!G$5,'Erfassung Schulungstunden'!C154=versteckt!G$6)),AND(D154=versteckt!C$2,'Auswertung pro MA'!D149&gt;=6)),1,2)))</f>
        <v/>
      </c>
      <c r="CR154" s="66" t="str">
        <f t="shared" si="6"/>
        <v/>
      </c>
      <c r="CS154" s="67" t="str">
        <f>IF(ISBLANK($C154),"",IF(OR(AND(D154=versteckt!C$1,'Erfassung Schulungstunden'!E154=versteckt!B$2,'Auswertung pro MA'!E149&gt;=16,'Auswertung pro MA'!F149&gt;=3,OR('Erfassung Schulungstunden'!C154=versteckt!G$1,'Erfassung Schulungstunden'!C154=versteckt!G$2,'Erfassung Schulungstunden'!C154=versteckt!G$3,'Erfassung Schulungstunden'!C154=versteckt!G$7,'Erfassung Schulungstunden'!C154=versteckt!G$8)),AND(D154=versteckt!C$1,'Erfassung Schulungstunden'!E154=versteckt!B$2,'Auswertung pro MA'!E149&gt;=8,'Auswertung pro MA'!F149&gt;=2,OR(C154=versteckt!G$4,'Erfassung Schulungstunden'!C154=versteckt!G$5,'Erfassung Schulungstunden'!C154=versteckt!G$6))),1,2))</f>
        <v/>
      </c>
      <c r="CT154" s="66" t="str">
        <f>'Auswertung pro MA'!D149</f>
        <v/>
      </c>
      <c r="CU154" s="150"/>
      <c r="CV154" s="8"/>
      <c r="CW154" s="8"/>
    </row>
    <row r="155" spans="1:101" x14ac:dyDescent="0.25">
      <c r="A155" s="57"/>
      <c r="B155" s="172"/>
      <c r="C155" s="59"/>
      <c r="D155" s="58"/>
      <c r="E155" s="174"/>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c r="BT155" s="163"/>
      <c r="BU155" s="163"/>
      <c r="BV155" s="163"/>
      <c r="BW155" s="163"/>
      <c r="BX155" s="163"/>
      <c r="BY155" s="163"/>
      <c r="BZ155" s="163"/>
      <c r="CA155" s="163"/>
      <c r="CB155" s="163"/>
      <c r="CC155" s="163"/>
      <c r="CD155" s="163"/>
      <c r="CE155" s="163"/>
      <c r="CF155" s="163"/>
      <c r="CG155" s="163"/>
      <c r="CH155" s="163"/>
      <c r="CI155" s="163"/>
      <c r="CJ155" s="163"/>
      <c r="CK155" s="163"/>
      <c r="CL155" s="163"/>
      <c r="CM155" s="163"/>
      <c r="CN155" s="163"/>
      <c r="CO155" s="163"/>
      <c r="CP155" s="163"/>
      <c r="CQ155" s="66" t="str">
        <f>IF($CQ$2=2022,IF(ISBLANK($C155),"",IF(OR(AND(D155=versteckt!C$1,'Erfassung Schulungstunden'!E155=versteckt!B$1,'Auswertung pro MA'!E150&gt;=16,'Auswertung pro MA'!F150&gt;=3,OR('Erfassung Schulungstunden'!C155=versteckt!G$1,'Erfassung Schulungstunden'!C155=versteckt!G$2,'Erfassung Schulungstunden'!C155=versteckt!G$3,'Erfassung Schulungstunden'!C155=versteckt!G$7,'Erfassung Schulungstunden'!C155=versteckt!G$8)),AND(D155=versteckt!C$1,'Erfassung Schulungstunden'!E155=versteckt!B$1,'Auswertung pro MA'!E150&gt;=8,'Auswertung pro MA'!F150&gt;=2,OR(C155=versteckt!G$4,'Erfassung Schulungstunden'!C155=versteckt!G$5,'Erfassung Schulungstunden'!C155=versteckt!G$6)),AND(D155=versteckt!C$2,'Auswertung pro MA'!D150&gt;=3)),1,2)),IF(ISBLANK($C155),"",IF(OR(AND(D155=versteckt!C$1,'Erfassung Schulungstunden'!E155=versteckt!B$1,'Auswertung pro MA'!E150&gt;=16,'Auswertung pro MA'!F150&gt;=3,OR('Erfassung Schulungstunden'!C155=versteckt!G$1,'Erfassung Schulungstunden'!C155=versteckt!G$2,'Erfassung Schulungstunden'!C155=versteckt!G$3,'Erfassung Schulungstunden'!C155=versteckt!G$7,'Erfassung Schulungstunden'!C155=versteckt!G$8)),AND(D155=versteckt!C$1,'Erfassung Schulungstunden'!E155=versteckt!B$1,'Auswertung pro MA'!E150&gt;=8,'Auswertung pro MA'!F150&gt;=2,OR(C155=versteckt!G$4,'Erfassung Schulungstunden'!C155=versteckt!G$5,'Erfassung Schulungstunden'!C155=versteckt!G$6)),AND(D155=versteckt!C$2,'Auswertung pro MA'!D150&gt;=6)),1,2)))</f>
        <v/>
      </c>
      <c r="CR155" s="66" t="str">
        <f t="shared" si="6"/>
        <v/>
      </c>
      <c r="CS155" s="67" t="str">
        <f>IF(ISBLANK($C155),"",IF(OR(AND(D155=versteckt!C$1,'Erfassung Schulungstunden'!E155=versteckt!B$2,'Auswertung pro MA'!E150&gt;=16,'Auswertung pro MA'!F150&gt;=3,OR('Erfassung Schulungstunden'!C155=versteckt!G$1,'Erfassung Schulungstunden'!C155=versteckt!G$2,'Erfassung Schulungstunden'!C155=versteckt!G$3,'Erfassung Schulungstunden'!C155=versteckt!G$7,'Erfassung Schulungstunden'!C155=versteckt!G$8)),AND(D155=versteckt!C$1,'Erfassung Schulungstunden'!E155=versteckt!B$2,'Auswertung pro MA'!E150&gt;=8,'Auswertung pro MA'!F150&gt;=2,OR(C155=versteckt!G$4,'Erfassung Schulungstunden'!C155=versteckt!G$5,'Erfassung Schulungstunden'!C155=versteckt!G$6))),1,2))</f>
        <v/>
      </c>
      <c r="CT155" s="66" t="str">
        <f>'Auswertung pro MA'!D150</f>
        <v/>
      </c>
      <c r="CU155" s="150"/>
      <c r="CV155" s="8"/>
      <c r="CW155" s="8"/>
    </row>
    <row r="156" spans="1:101" x14ac:dyDescent="0.25">
      <c r="A156" s="57"/>
      <c r="B156" s="172"/>
      <c r="C156" s="59"/>
      <c r="D156" s="58"/>
      <c r="E156" s="174"/>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c r="BR156" s="163"/>
      <c r="BS156" s="163"/>
      <c r="BT156" s="163"/>
      <c r="BU156" s="163"/>
      <c r="BV156" s="163"/>
      <c r="BW156" s="163"/>
      <c r="BX156" s="163"/>
      <c r="BY156" s="163"/>
      <c r="BZ156" s="163"/>
      <c r="CA156" s="163"/>
      <c r="CB156" s="163"/>
      <c r="CC156" s="163"/>
      <c r="CD156" s="163"/>
      <c r="CE156" s="163"/>
      <c r="CF156" s="163"/>
      <c r="CG156" s="163"/>
      <c r="CH156" s="163"/>
      <c r="CI156" s="163"/>
      <c r="CJ156" s="163"/>
      <c r="CK156" s="163"/>
      <c r="CL156" s="163"/>
      <c r="CM156" s="163"/>
      <c r="CN156" s="163"/>
      <c r="CO156" s="163"/>
      <c r="CP156" s="163"/>
      <c r="CQ156" s="66" t="str">
        <f>IF($CQ$2=2022,IF(ISBLANK($C156),"",IF(OR(AND(D156=versteckt!C$1,'Erfassung Schulungstunden'!E156=versteckt!B$1,'Auswertung pro MA'!E151&gt;=16,'Auswertung pro MA'!F151&gt;=3,OR('Erfassung Schulungstunden'!C156=versteckt!G$1,'Erfassung Schulungstunden'!C156=versteckt!G$2,'Erfassung Schulungstunden'!C156=versteckt!G$3,'Erfassung Schulungstunden'!C156=versteckt!G$7,'Erfassung Schulungstunden'!C156=versteckt!G$8)),AND(D156=versteckt!C$1,'Erfassung Schulungstunden'!E156=versteckt!B$1,'Auswertung pro MA'!E151&gt;=8,'Auswertung pro MA'!F151&gt;=2,OR(C156=versteckt!G$4,'Erfassung Schulungstunden'!C156=versteckt!G$5,'Erfassung Schulungstunden'!C156=versteckt!G$6)),AND(D156=versteckt!C$2,'Auswertung pro MA'!D151&gt;=3)),1,2)),IF(ISBLANK($C156),"",IF(OR(AND(D156=versteckt!C$1,'Erfassung Schulungstunden'!E156=versteckt!B$1,'Auswertung pro MA'!E151&gt;=16,'Auswertung pro MA'!F151&gt;=3,OR('Erfassung Schulungstunden'!C156=versteckt!G$1,'Erfassung Schulungstunden'!C156=versteckt!G$2,'Erfassung Schulungstunden'!C156=versteckt!G$3,'Erfassung Schulungstunden'!C156=versteckt!G$7,'Erfassung Schulungstunden'!C156=versteckt!G$8)),AND(D156=versteckt!C$1,'Erfassung Schulungstunden'!E156=versteckt!B$1,'Auswertung pro MA'!E151&gt;=8,'Auswertung pro MA'!F151&gt;=2,OR(C156=versteckt!G$4,'Erfassung Schulungstunden'!C156=versteckt!G$5,'Erfassung Schulungstunden'!C156=versteckt!G$6)),AND(D156=versteckt!C$2,'Auswertung pro MA'!D151&gt;=6)),1,2)))</f>
        <v/>
      </c>
      <c r="CR156" s="66" t="str">
        <f t="shared" si="6"/>
        <v/>
      </c>
      <c r="CS156" s="67" t="str">
        <f>IF(ISBLANK($C156),"",IF(OR(AND(D156=versteckt!C$1,'Erfassung Schulungstunden'!E156=versteckt!B$2,'Auswertung pro MA'!E151&gt;=16,'Auswertung pro MA'!F151&gt;=3,OR('Erfassung Schulungstunden'!C156=versteckt!G$1,'Erfassung Schulungstunden'!C156=versteckt!G$2,'Erfassung Schulungstunden'!C156=versteckt!G$3,'Erfassung Schulungstunden'!C156=versteckt!G$7,'Erfassung Schulungstunden'!C156=versteckt!G$8)),AND(D156=versteckt!C$1,'Erfassung Schulungstunden'!E156=versteckt!B$2,'Auswertung pro MA'!E151&gt;=8,'Auswertung pro MA'!F151&gt;=2,OR(C156=versteckt!G$4,'Erfassung Schulungstunden'!C156=versteckt!G$5,'Erfassung Schulungstunden'!C156=versteckt!G$6))),1,2))</f>
        <v/>
      </c>
      <c r="CT156" s="66" t="str">
        <f>'Auswertung pro MA'!D151</f>
        <v/>
      </c>
      <c r="CU156" s="150"/>
      <c r="CV156" s="8"/>
      <c r="CW156" s="8"/>
    </row>
    <row r="157" spans="1:101" x14ac:dyDescent="0.25">
      <c r="A157" s="57"/>
      <c r="B157" s="172"/>
      <c r="C157" s="59"/>
      <c r="D157" s="59"/>
      <c r="E157" s="174"/>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63"/>
      <c r="BW157" s="163"/>
      <c r="BX157" s="163"/>
      <c r="BY157" s="163"/>
      <c r="BZ157" s="163"/>
      <c r="CA157" s="163"/>
      <c r="CB157" s="163"/>
      <c r="CC157" s="163"/>
      <c r="CD157" s="163"/>
      <c r="CE157" s="163"/>
      <c r="CF157" s="163"/>
      <c r="CG157" s="163"/>
      <c r="CH157" s="163"/>
      <c r="CI157" s="163"/>
      <c r="CJ157" s="163"/>
      <c r="CK157" s="163"/>
      <c r="CL157" s="163"/>
      <c r="CM157" s="163"/>
      <c r="CN157" s="163"/>
      <c r="CO157" s="163"/>
      <c r="CP157" s="163"/>
      <c r="CQ157" s="66" t="str">
        <f>IF($CQ$2=2022,IF(ISBLANK($C157),"",IF(OR(AND(D157=versteckt!C$1,'Erfassung Schulungstunden'!E157=versteckt!B$1,'Auswertung pro MA'!E152&gt;=16,'Auswertung pro MA'!F152&gt;=3,OR('Erfassung Schulungstunden'!C157=versteckt!G$1,'Erfassung Schulungstunden'!C157=versteckt!G$2,'Erfassung Schulungstunden'!C157=versteckt!G$3,'Erfassung Schulungstunden'!C157=versteckt!G$7,'Erfassung Schulungstunden'!C157=versteckt!G$8)),AND(D157=versteckt!C$1,'Erfassung Schulungstunden'!E157=versteckt!B$1,'Auswertung pro MA'!E152&gt;=8,'Auswertung pro MA'!F152&gt;=2,OR(C157=versteckt!G$4,'Erfassung Schulungstunden'!C157=versteckt!G$5,'Erfassung Schulungstunden'!C157=versteckt!G$6)),AND(D157=versteckt!C$2,'Auswertung pro MA'!D152&gt;=3)),1,2)),IF(ISBLANK($C157),"",IF(OR(AND(D157=versteckt!C$1,'Erfassung Schulungstunden'!E157=versteckt!B$1,'Auswertung pro MA'!E152&gt;=16,'Auswertung pro MA'!F152&gt;=3,OR('Erfassung Schulungstunden'!C157=versteckt!G$1,'Erfassung Schulungstunden'!C157=versteckt!G$2,'Erfassung Schulungstunden'!C157=versteckt!G$3,'Erfassung Schulungstunden'!C157=versteckt!G$7,'Erfassung Schulungstunden'!C157=versteckt!G$8)),AND(D157=versteckt!C$1,'Erfassung Schulungstunden'!E157=versteckt!B$1,'Auswertung pro MA'!E152&gt;=8,'Auswertung pro MA'!F152&gt;=2,OR(C157=versteckt!G$4,'Erfassung Schulungstunden'!C157=versteckt!G$5,'Erfassung Schulungstunden'!C157=versteckt!G$6)),AND(D157=versteckt!C$2,'Auswertung pro MA'!D152&gt;=6)),1,2)))</f>
        <v/>
      </c>
      <c r="CR157" s="66" t="str">
        <f t="shared" si="6"/>
        <v/>
      </c>
      <c r="CS157" s="67" t="str">
        <f>IF(ISBLANK($C157),"",IF(OR(AND(D157=versteckt!C$1,'Erfassung Schulungstunden'!E157=versteckt!B$2,'Auswertung pro MA'!E152&gt;=16,'Auswertung pro MA'!F152&gt;=3,OR('Erfassung Schulungstunden'!C157=versteckt!G$1,'Erfassung Schulungstunden'!C157=versteckt!G$2,'Erfassung Schulungstunden'!C157=versteckt!G$3,'Erfassung Schulungstunden'!C157=versteckt!G$7,'Erfassung Schulungstunden'!C157=versteckt!G$8)),AND(D157=versteckt!C$1,'Erfassung Schulungstunden'!E157=versteckt!B$2,'Auswertung pro MA'!E152&gt;=8,'Auswertung pro MA'!F152&gt;=2,OR(C157=versteckt!G$4,'Erfassung Schulungstunden'!C157=versteckt!G$5,'Erfassung Schulungstunden'!C157=versteckt!G$6))),1,2))</f>
        <v/>
      </c>
      <c r="CT157" s="66" t="str">
        <f>'Auswertung pro MA'!D152</f>
        <v/>
      </c>
      <c r="CU157" s="150"/>
      <c r="CV157" s="8"/>
      <c r="CW157" s="8"/>
    </row>
    <row r="158" spans="1:101" x14ac:dyDescent="0.25">
      <c r="A158" s="57"/>
      <c r="B158" s="172"/>
      <c r="C158" s="59"/>
      <c r="D158" s="59"/>
      <c r="E158" s="174"/>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3"/>
      <c r="BX158" s="163"/>
      <c r="BY158" s="163"/>
      <c r="BZ158" s="163"/>
      <c r="CA158" s="163"/>
      <c r="CB158" s="163"/>
      <c r="CC158" s="163"/>
      <c r="CD158" s="163"/>
      <c r="CE158" s="163"/>
      <c r="CF158" s="163"/>
      <c r="CG158" s="163"/>
      <c r="CH158" s="163"/>
      <c r="CI158" s="163"/>
      <c r="CJ158" s="163"/>
      <c r="CK158" s="163"/>
      <c r="CL158" s="163"/>
      <c r="CM158" s="163"/>
      <c r="CN158" s="163"/>
      <c r="CO158" s="163"/>
      <c r="CP158" s="163"/>
      <c r="CQ158" s="66" t="str">
        <f>IF($CQ$2=2022,IF(ISBLANK($C158),"",IF(OR(AND(D158=versteckt!C$1,'Erfassung Schulungstunden'!E158=versteckt!B$1,'Auswertung pro MA'!E153&gt;=16,'Auswertung pro MA'!F153&gt;=3,OR('Erfassung Schulungstunden'!C158=versteckt!G$1,'Erfassung Schulungstunden'!C158=versteckt!G$2,'Erfassung Schulungstunden'!C158=versteckt!G$3,'Erfassung Schulungstunden'!C158=versteckt!G$7,'Erfassung Schulungstunden'!C158=versteckt!G$8)),AND(D158=versteckt!C$1,'Erfassung Schulungstunden'!E158=versteckt!B$1,'Auswertung pro MA'!E153&gt;=8,'Auswertung pro MA'!F153&gt;=2,OR(C158=versteckt!G$4,'Erfassung Schulungstunden'!C158=versteckt!G$5,'Erfassung Schulungstunden'!C158=versteckt!G$6)),AND(D158=versteckt!C$2,'Auswertung pro MA'!D153&gt;=3)),1,2)),IF(ISBLANK($C158),"",IF(OR(AND(D158=versteckt!C$1,'Erfassung Schulungstunden'!E158=versteckt!B$1,'Auswertung pro MA'!E153&gt;=16,'Auswertung pro MA'!F153&gt;=3,OR('Erfassung Schulungstunden'!C158=versteckt!G$1,'Erfassung Schulungstunden'!C158=versteckt!G$2,'Erfassung Schulungstunden'!C158=versteckt!G$3,'Erfassung Schulungstunden'!C158=versteckt!G$7,'Erfassung Schulungstunden'!C158=versteckt!G$8)),AND(D158=versteckt!C$1,'Erfassung Schulungstunden'!E158=versteckt!B$1,'Auswertung pro MA'!E153&gt;=8,'Auswertung pro MA'!F153&gt;=2,OR(C158=versteckt!G$4,'Erfassung Schulungstunden'!C158=versteckt!G$5,'Erfassung Schulungstunden'!C158=versteckt!G$6)),AND(D158=versteckt!C$2,'Auswertung pro MA'!D153&gt;=6)),1,2)))</f>
        <v/>
      </c>
      <c r="CR158" s="66" t="str">
        <f t="shared" si="6"/>
        <v/>
      </c>
      <c r="CS158" s="67" t="str">
        <f>IF(ISBLANK($C158),"",IF(OR(AND(D158=versteckt!C$1,'Erfassung Schulungstunden'!E158=versteckt!B$2,'Auswertung pro MA'!E153&gt;=16,'Auswertung pro MA'!F153&gt;=3,OR('Erfassung Schulungstunden'!C158=versteckt!G$1,'Erfassung Schulungstunden'!C158=versteckt!G$2,'Erfassung Schulungstunden'!C158=versteckt!G$3,'Erfassung Schulungstunden'!C158=versteckt!G$7,'Erfassung Schulungstunden'!C158=versteckt!G$8)),AND(D158=versteckt!C$1,'Erfassung Schulungstunden'!E158=versteckt!B$2,'Auswertung pro MA'!E153&gt;=8,'Auswertung pro MA'!F153&gt;=2,OR(C158=versteckt!G$4,'Erfassung Schulungstunden'!C158=versteckt!G$5,'Erfassung Schulungstunden'!C158=versteckt!G$6))),1,2))</f>
        <v/>
      </c>
      <c r="CT158" s="66" t="str">
        <f>'Auswertung pro MA'!D153</f>
        <v/>
      </c>
      <c r="CU158" s="150"/>
      <c r="CV158" s="8"/>
      <c r="CW158" s="8"/>
    </row>
    <row r="159" spans="1:101" x14ac:dyDescent="0.25">
      <c r="A159" s="57"/>
      <c r="B159" s="172"/>
      <c r="C159" s="59"/>
      <c r="D159" s="58"/>
      <c r="E159" s="174"/>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c r="BR159" s="163"/>
      <c r="BS159" s="163"/>
      <c r="BT159" s="163"/>
      <c r="BU159" s="163"/>
      <c r="BV159" s="163"/>
      <c r="BW159" s="163"/>
      <c r="BX159" s="163"/>
      <c r="BY159" s="163"/>
      <c r="BZ159" s="163"/>
      <c r="CA159" s="163"/>
      <c r="CB159" s="163"/>
      <c r="CC159" s="163"/>
      <c r="CD159" s="163"/>
      <c r="CE159" s="163"/>
      <c r="CF159" s="163"/>
      <c r="CG159" s="163"/>
      <c r="CH159" s="163"/>
      <c r="CI159" s="163"/>
      <c r="CJ159" s="163"/>
      <c r="CK159" s="163"/>
      <c r="CL159" s="163"/>
      <c r="CM159" s="163"/>
      <c r="CN159" s="163"/>
      <c r="CO159" s="163"/>
      <c r="CP159" s="163"/>
      <c r="CQ159" s="66" t="str">
        <f>IF($CQ$2=2022,IF(ISBLANK($C159),"",IF(OR(AND(D159=versteckt!C$1,'Erfassung Schulungstunden'!E159=versteckt!B$1,'Auswertung pro MA'!E154&gt;=16,'Auswertung pro MA'!F154&gt;=3,OR('Erfassung Schulungstunden'!C159=versteckt!G$1,'Erfassung Schulungstunden'!C159=versteckt!G$2,'Erfassung Schulungstunden'!C159=versteckt!G$3,'Erfassung Schulungstunden'!C159=versteckt!G$7,'Erfassung Schulungstunden'!C159=versteckt!G$8)),AND(D159=versteckt!C$1,'Erfassung Schulungstunden'!E159=versteckt!B$1,'Auswertung pro MA'!E154&gt;=8,'Auswertung pro MA'!F154&gt;=2,OR(C159=versteckt!G$4,'Erfassung Schulungstunden'!C159=versteckt!G$5,'Erfassung Schulungstunden'!C159=versteckt!G$6)),AND(D159=versteckt!C$2,'Auswertung pro MA'!D154&gt;=3)),1,2)),IF(ISBLANK($C159),"",IF(OR(AND(D159=versteckt!C$1,'Erfassung Schulungstunden'!E159=versteckt!B$1,'Auswertung pro MA'!E154&gt;=16,'Auswertung pro MA'!F154&gt;=3,OR('Erfassung Schulungstunden'!C159=versteckt!G$1,'Erfassung Schulungstunden'!C159=versteckt!G$2,'Erfassung Schulungstunden'!C159=versteckt!G$3,'Erfassung Schulungstunden'!C159=versteckt!G$7,'Erfassung Schulungstunden'!C159=versteckt!G$8)),AND(D159=versteckt!C$1,'Erfassung Schulungstunden'!E159=versteckt!B$1,'Auswertung pro MA'!E154&gt;=8,'Auswertung pro MA'!F154&gt;=2,OR(C159=versteckt!G$4,'Erfassung Schulungstunden'!C159=versteckt!G$5,'Erfassung Schulungstunden'!C159=versteckt!G$6)),AND(D159=versteckt!C$2,'Auswertung pro MA'!D154&gt;=6)),1,2)))</f>
        <v/>
      </c>
      <c r="CR159" s="66" t="str">
        <f t="shared" si="6"/>
        <v/>
      </c>
      <c r="CS159" s="67" t="str">
        <f>IF(ISBLANK($C159),"",IF(OR(AND(D159=versteckt!C$1,'Erfassung Schulungstunden'!E159=versteckt!B$2,'Auswertung pro MA'!E154&gt;=16,'Auswertung pro MA'!F154&gt;=3,OR('Erfassung Schulungstunden'!C159=versteckt!G$1,'Erfassung Schulungstunden'!C159=versteckt!G$2,'Erfassung Schulungstunden'!C159=versteckt!G$3,'Erfassung Schulungstunden'!C159=versteckt!G$7,'Erfassung Schulungstunden'!C159=versteckt!G$8)),AND(D159=versteckt!C$1,'Erfassung Schulungstunden'!E159=versteckt!B$2,'Auswertung pro MA'!E154&gt;=8,'Auswertung pro MA'!F154&gt;=2,OR(C159=versteckt!G$4,'Erfassung Schulungstunden'!C159=versteckt!G$5,'Erfassung Schulungstunden'!C159=versteckt!G$6))),1,2))</f>
        <v/>
      </c>
      <c r="CT159" s="66" t="str">
        <f>'Auswertung pro MA'!D154</f>
        <v/>
      </c>
      <c r="CU159" s="150"/>
      <c r="CV159" s="8"/>
      <c r="CW159" s="8"/>
    </row>
    <row r="160" spans="1:101" x14ac:dyDescent="0.25">
      <c r="A160" s="57"/>
      <c r="B160" s="172"/>
      <c r="C160" s="59"/>
      <c r="D160" s="58"/>
      <c r="E160" s="174"/>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c r="BM160" s="163"/>
      <c r="BN160" s="163"/>
      <c r="BO160" s="163"/>
      <c r="BP160" s="163"/>
      <c r="BQ160" s="163"/>
      <c r="BR160" s="163"/>
      <c r="BS160" s="163"/>
      <c r="BT160" s="163"/>
      <c r="BU160" s="163"/>
      <c r="BV160" s="163"/>
      <c r="BW160" s="163"/>
      <c r="BX160" s="163"/>
      <c r="BY160" s="163"/>
      <c r="BZ160" s="163"/>
      <c r="CA160" s="163"/>
      <c r="CB160" s="163"/>
      <c r="CC160" s="163"/>
      <c r="CD160" s="163"/>
      <c r="CE160" s="163"/>
      <c r="CF160" s="163"/>
      <c r="CG160" s="163"/>
      <c r="CH160" s="163"/>
      <c r="CI160" s="163"/>
      <c r="CJ160" s="163"/>
      <c r="CK160" s="163"/>
      <c r="CL160" s="163"/>
      <c r="CM160" s="163"/>
      <c r="CN160" s="163"/>
      <c r="CO160" s="163"/>
      <c r="CP160" s="163"/>
      <c r="CQ160" s="66" t="str">
        <f>IF($CQ$2=2022,IF(ISBLANK($C160),"",IF(OR(AND(D160=versteckt!C$1,'Erfassung Schulungstunden'!E160=versteckt!B$1,'Auswertung pro MA'!E155&gt;=16,'Auswertung pro MA'!F155&gt;=3,OR('Erfassung Schulungstunden'!C160=versteckt!G$1,'Erfassung Schulungstunden'!C160=versteckt!G$2,'Erfassung Schulungstunden'!C160=versteckt!G$3,'Erfassung Schulungstunden'!C160=versteckt!G$7,'Erfassung Schulungstunden'!C160=versteckt!G$8)),AND(D160=versteckt!C$1,'Erfassung Schulungstunden'!E160=versteckt!B$1,'Auswertung pro MA'!E155&gt;=8,'Auswertung pro MA'!F155&gt;=2,OR(C160=versteckt!G$4,'Erfassung Schulungstunden'!C160=versteckt!G$5,'Erfassung Schulungstunden'!C160=versteckt!G$6)),AND(D160=versteckt!C$2,'Auswertung pro MA'!D155&gt;=3)),1,2)),IF(ISBLANK($C160),"",IF(OR(AND(D160=versteckt!C$1,'Erfassung Schulungstunden'!E160=versteckt!B$1,'Auswertung pro MA'!E155&gt;=16,'Auswertung pro MA'!F155&gt;=3,OR('Erfassung Schulungstunden'!C160=versteckt!G$1,'Erfassung Schulungstunden'!C160=versteckt!G$2,'Erfassung Schulungstunden'!C160=versteckt!G$3,'Erfassung Schulungstunden'!C160=versteckt!G$7,'Erfassung Schulungstunden'!C160=versteckt!G$8)),AND(D160=versteckt!C$1,'Erfassung Schulungstunden'!E160=versteckt!B$1,'Auswertung pro MA'!E155&gt;=8,'Auswertung pro MA'!F155&gt;=2,OR(C160=versteckt!G$4,'Erfassung Schulungstunden'!C160=versteckt!G$5,'Erfassung Schulungstunden'!C160=versteckt!G$6)),AND(D160=versteckt!C$2,'Auswertung pro MA'!D155&gt;=6)),1,2)))</f>
        <v/>
      </c>
      <c r="CR160" s="66" t="str">
        <f t="shared" si="6"/>
        <v/>
      </c>
      <c r="CS160" s="67" t="str">
        <f>IF(ISBLANK($C160),"",IF(OR(AND(D160=versteckt!C$1,'Erfassung Schulungstunden'!E160=versteckt!B$2,'Auswertung pro MA'!E155&gt;=16,'Auswertung pro MA'!F155&gt;=3,OR('Erfassung Schulungstunden'!C160=versteckt!G$1,'Erfassung Schulungstunden'!C160=versteckt!G$2,'Erfassung Schulungstunden'!C160=versteckt!G$3,'Erfassung Schulungstunden'!C160=versteckt!G$7,'Erfassung Schulungstunden'!C160=versteckt!G$8)),AND(D160=versteckt!C$1,'Erfassung Schulungstunden'!E160=versteckt!B$2,'Auswertung pro MA'!E155&gt;=8,'Auswertung pro MA'!F155&gt;=2,OR(C160=versteckt!G$4,'Erfassung Schulungstunden'!C160=versteckt!G$5,'Erfassung Schulungstunden'!C160=versteckt!G$6))),1,2))</f>
        <v/>
      </c>
      <c r="CT160" s="66" t="str">
        <f>'Auswertung pro MA'!D155</f>
        <v/>
      </c>
      <c r="CU160" s="150"/>
      <c r="CV160" s="8"/>
      <c r="CW160" s="8"/>
    </row>
    <row r="161" spans="1:101" x14ac:dyDescent="0.25">
      <c r="A161" s="57"/>
      <c r="B161" s="172"/>
      <c r="C161" s="59"/>
      <c r="D161" s="58"/>
      <c r="E161" s="174"/>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c r="AX161" s="163"/>
      <c r="AY161" s="163"/>
      <c r="AZ161" s="163"/>
      <c r="BA161" s="163"/>
      <c r="BB161" s="163"/>
      <c r="BC161" s="163"/>
      <c r="BD161" s="163"/>
      <c r="BE161" s="163"/>
      <c r="BF161" s="163"/>
      <c r="BG161" s="163"/>
      <c r="BH161" s="163"/>
      <c r="BI161" s="163"/>
      <c r="BJ161" s="163"/>
      <c r="BK161" s="163"/>
      <c r="BL161" s="163"/>
      <c r="BM161" s="163"/>
      <c r="BN161" s="163"/>
      <c r="BO161" s="163"/>
      <c r="BP161" s="163"/>
      <c r="BQ161" s="163"/>
      <c r="BR161" s="163"/>
      <c r="BS161" s="163"/>
      <c r="BT161" s="163"/>
      <c r="BU161" s="163"/>
      <c r="BV161" s="163"/>
      <c r="BW161" s="163"/>
      <c r="BX161" s="163"/>
      <c r="BY161" s="163"/>
      <c r="BZ161" s="163"/>
      <c r="CA161" s="163"/>
      <c r="CB161" s="163"/>
      <c r="CC161" s="163"/>
      <c r="CD161" s="163"/>
      <c r="CE161" s="163"/>
      <c r="CF161" s="163"/>
      <c r="CG161" s="163"/>
      <c r="CH161" s="163"/>
      <c r="CI161" s="163"/>
      <c r="CJ161" s="163"/>
      <c r="CK161" s="163"/>
      <c r="CL161" s="163"/>
      <c r="CM161" s="163"/>
      <c r="CN161" s="163"/>
      <c r="CO161" s="163"/>
      <c r="CP161" s="163"/>
      <c r="CQ161" s="66" t="str">
        <f>IF($CQ$2=2022,IF(ISBLANK($C161),"",IF(OR(AND(D161=versteckt!C$1,'Erfassung Schulungstunden'!E161=versteckt!B$1,'Auswertung pro MA'!E156&gt;=16,'Auswertung pro MA'!F156&gt;=3,OR('Erfassung Schulungstunden'!C161=versteckt!G$1,'Erfassung Schulungstunden'!C161=versteckt!G$2,'Erfassung Schulungstunden'!C161=versteckt!G$3,'Erfassung Schulungstunden'!C161=versteckt!G$7,'Erfassung Schulungstunden'!C161=versteckt!G$8)),AND(D161=versteckt!C$1,'Erfassung Schulungstunden'!E161=versteckt!B$1,'Auswertung pro MA'!E156&gt;=8,'Auswertung pro MA'!F156&gt;=2,OR(C161=versteckt!G$4,'Erfassung Schulungstunden'!C161=versteckt!G$5,'Erfassung Schulungstunden'!C161=versteckt!G$6)),AND(D161=versteckt!C$2,'Auswertung pro MA'!D156&gt;=3)),1,2)),IF(ISBLANK($C161),"",IF(OR(AND(D161=versteckt!C$1,'Erfassung Schulungstunden'!E161=versteckt!B$1,'Auswertung pro MA'!E156&gt;=16,'Auswertung pro MA'!F156&gt;=3,OR('Erfassung Schulungstunden'!C161=versteckt!G$1,'Erfassung Schulungstunden'!C161=versteckt!G$2,'Erfassung Schulungstunden'!C161=versteckt!G$3,'Erfassung Schulungstunden'!C161=versteckt!G$7,'Erfassung Schulungstunden'!C161=versteckt!G$8)),AND(D161=versteckt!C$1,'Erfassung Schulungstunden'!E161=versteckt!B$1,'Auswertung pro MA'!E156&gt;=8,'Auswertung pro MA'!F156&gt;=2,OR(C161=versteckt!G$4,'Erfassung Schulungstunden'!C161=versteckt!G$5,'Erfassung Schulungstunden'!C161=versteckt!G$6)),AND(D161=versteckt!C$2,'Auswertung pro MA'!D156&gt;=6)),1,2)))</f>
        <v/>
      </c>
      <c r="CR161" s="66" t="str">
        <f t="shared" si="6"/>
        <v/>
      </c>
      <c r="CS161" s="67" t="str">
        <f>IF(ISBLANK($C161),"",IF(OR(AND(D161=versteckt!C$1,'Erfassung Schulungstunden'!E161=versteckt!B$2,'Auswertung pro MA'!E156&gt;=16,'Auswertung pro MA'!F156&gt;=3,OR('Erfassung Schulungstunden'!C161=versteckt!G$1,'Erfassung Schulungstunden'!C161=versteckt!G$2,'Erfassung Schulungstunden'!C161=versteckt!G$3,'Erfassung Schulungstunden'!C161=versteckt!G$7,'Erfassung Schulungstunden'!C161=versteckt!G$8)),AND(D161=versteckt!C$1,'Erfassung Schulungstunden'!E161=versteckt!B$2,'Auswertung pro MA'!E156&gt;=8,'Auswertung pro MA'!F156&gt;=2,OR(C161=versteckt!G$4,'Erfassung Schulungstunden'!C161=versteckt!G$5,'Erfassung Schulungstunden'!C161=versteckt!G$6))),1,2))</f>
        <v/>
      </c>
      <c r="CT161" s="66" t="str">
        <f>'Auswertung pro MA'!D156</f>
        <v/>
      </c>
      <c r="CU161" s="150"/>
      <c r="CV161" s="8"/>
      <c r="CW161" s="8"/>
    </row>
    <row r="162" spans="1:101" x14ac:dyDescent="0.25">
      <c r="A162" s="57"/>
      <c r="B162" s="172"/>
      <c r="C162" s="59"/>
      <c r="D162" s="59"/>
      <c r="E162" s="174"/>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c r="BB162" s="163"/>
      <c r="BC162" s="163"/>
      <c r="BD162" s="163"/>
      <c r="BE162" s="163"/>
      <c r="BF162" s="163"/>
      <c r="BG162" s="163"/>
      <c r="BH162" s="163"/>
      <c r="BI162" s="163"/>
      <c r="BJ162" s="163"/>
      <c r="BK162" s="163"/>
      <c r="BL162" s="163"/>
      <c r="BM162" s="163"/>
      <c r="BN162" s="163"/>
      <c r="BO162" s="163"/>
      <c r="BP162" s="163"/>
      <c r="BQ162" s="163"/>
      <c r="BR162" s="163"/>
      <c r="BS162" s="163"/>
      <c r="BT162" s="163"/>
      <c r="BU162" s="163"/>
      <c r="BV162" s="163"/>
      <c r="BW162" s="163"/>
      <c r="BX162" s="163"/>
      <c r="BY162" s="163"/>
      <c r="BZ162" s="163"/>
      <c r="CA162" s="163"/>
      <c r="CB162" s="163"/>
      <c r="CC162" s="163"/>
      <c r="CD162" s="163"/>
      <c r="CE162" s="163"/>
      <c r="CF162" s="163"/>
      <c r="CG162" s="163"/>
      <c r="CH162" s="163"/>
      <c r="CI162" s="163"/>
      <c r="CJ162" s="163"/>
      <c r="CK162" s="163"/>
      <c r="CL162" s="163"/>
      <c r="CM162" s="163"/>
      <c r="CN162" s="163"/>
      <c r="CO162" s="163"/>
      <c r="CP162" s="163"/>
      <c r="CQ162" s="66" t="str">
        <f>IF($CQ$2=2022,IF(ISBLANK($C162),"",IF(OR(AND(D162=versteckt!C$1,'Erfassung Schulungstunden'!E162=versteckt!B$1,'Auswertung pro MA'!E157&gt;=16,'Auswertung pro MA'!F157&gt;=3,OR('Erfassung Schulungstunden'!C162=versteckt!G$1,'Erfassung Schulungstunden'!C162=versteckt!G$2,'Erfassung Schulungstunden'!C162=versteckt!G$3,'Erfassung Schulungstunden'!C162=versteckt!G$7,'Erfassung Schulungstunden'!C162=versteckt!G$8)),AND(D162=versteckt!C$1,'Erfassung Schulungstunden'!E162=versteckt!B$1,'Auswertung pro MA'!E157&gt;=8,'Auswertung pro MA'!F157&gt;=2,OR(C162=versteckt!G$4,'Erfassung Schulungstunden'!C162=versteckt!G$5,'Erfassung Schulungstunden'!C162=versteckt!G$6)),AND(D162=versteckt!C$2,'Auswertung pro MA'!D157&gt;=3)),1,2)),IF(ISBLANK($C162),"",IF(OR(AND(D162=versteckt!C$1,'Erfassung Schulungstunden'!E162=versteckt!B$1,'Auswertung pro MA'!E157&gt;=16,'Auswertung pro MA'!F157&gt;=3,OR('Erfassung Schulungstunden'!C162=versteckt!G$1,'Erfassung Schulungstunden'!C162=versteckt!G$2,'Erfassung Schulungstunden'!C162=versteckt!G$3,'Erfassung Schulungstunden'!C162=versteckt!G$7,'Erfassung Schulungstunden'!C162=versteckt!G$8)),AND(D162=versteckt!C$1,'Erfassung Schulungstunden'!E162=versteckt!B$1,'Auswertung pro MA'!E157&gt;=8,'Auswertung pro MA'!F157&gt;=2,OR(C162=versteckt!G$4,'Erfassung Schulungstunden'!C162=versteckt!G$5,'Erfassung Schulungstunden'!C162=versteckt!G$6)),AND(D162=versteckt!C$2,'Auswertung pro MA'!D157&gt;=6)),1,2)))</f>
        <v/>
      </c>
      <c r="CR162" s="66" t="str">
        <f t="shared" si="6"/>
        <v/>
      </c>
      <c r="CS162" s="67" t="str">
        <f>IF(ISBLANK($C162),"",IF(OR(AND(D162=versteckt!C$1,'Erfassung Schulungstunden'!E162=versteckt!B$2,'Auswertung pro MA'!E157&gt;=16,'Auswertung pro MA'!F157&gt;=3,OR('Erfassung Schulungstunden'!C162=versteckt!G$1,'Erfassung Schulungstunden'!C162=versteckt!G$2,'Erfassung Schulungstunden'!C162=versteckt!G$3,'Erfassung Schulungstunden'!C162=versteckt!G$7,'Erfassung Schulungstunden'!C162=versteckt!G$8)),AND(D162=versteckt!C$1,'Erfassung Schulungstunden'!E162=versteckt!B$2,'Auswertung pro MA'!E157&gt;=8,'Auswertung pro MA'!F157&gt;=2,OR(C162=versteckt!G$4,'Erfassung Schulungstunden'!C162=versteckt!G$5,'Erfassung Schulungstunden'!C162=versteckt!G$6))),1,2))</f>
        <v/>
      </c>
      <c r="CT162" s="66" t="str">
        <f>'Auswertung pro MA'!D157</f>
        <v/>
      </c>
      <c r="CU162" s="150"/>
      <c r="CV162" s="8"/>
      <c r="CW162" s="8"/>
    </row>
    <row r="163" spans="1:101" x14ac:dyDescent="0.25">
      <c r="A163" s="57"/>
      <c r="B163" s="172"/>
      <c r="C163" s="59"/>
      <c r="D163" s="59"/>
      <c r="E163" s="174"/>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c r="BE163" s="163"/>
      <c r="BF163" s="163"/>
      <c r="BG163" s="163"/>
      <c r="BH163" s="163"/>
      <c r="BI163" s="163"/>
      <c r="BJ163" s="163"/>
      <c r="BK163" s="163"/>
      <c r="BL163" s="163"/>
      <c r="BM163" s="163"/>
      <c r="BN163" s="163"/>
      <c r="BO163" s="163"/>
      <c r="BP163" s="163"/>
      <c r="BQ163" s="163"/>
      <c r="BR163" s="163"/>
      <c r="BS163" s="163"/>
      <c r="BT163" s="163"/>
      <c r="BU163" s="163"/>
      <c r="BV163" s="163"/>
      <c r="BW163" s="163"/>
      <c r="BX163" s="163"/>
      <c r="BY163" s="163"/>
      <c r="BZ163" s="163"/>
      <c r="CA163" s="163"/>
      <c r="CB163" s="163"/>
      <c r="CC163" s="163"/>
      <c r="CD163" s="163"/>
      <c r="CE163" s="163"/>
      <c r="CF163" s="163"/>
      <c r="CG163" s="163"/>
      <c r="CH163" s="163"/>
      <c r="CI163" s="163"/>
      <c r="CJ163" s="163"/>
      <c r="CK163" s="163"/>
      <c r="CL163" s="163"/>
      <c r="CM163" s="163"/>
      <c r="CN163" s="163"/>
      <c r="CO163" s="163"/>
      <c r="CP163" s="163"/>
      <c r="CQ163" s="66" t="str">
        <f>IF($CQ$2=2022,IF(ISBLANK($C163),"",IF(OR(AND(D163=versteckt!C$1,'Erfassung Schulungstunden'!E163=versteckt!B$1,'Auswertung pro MA'!E158&gt;=16,'Auswertung pro MA'!F158&gt;=3,OR('Erfassung Schulungstunden'!C163=versteckt!G$1,'Erfassung Schulungstunden'!C163=versteckt!G$2,'Erfassung Schulungstunden'!C163=versteckt!G$3,'Erfassung Schulungstunden'!C163=versteckt!G$7,'Erfassung Schulungstunden'!C163=versteckt!G$8)),AND(D163=versteckt!C$1,'Erfassung Schulungstunden'!E163=versteckt!B$1,'Auswertung pro MA'!E158&gt;=8,'Auswertung pro MA'!F158&gt;=2,OR(C163=versteckt!G$4,'Erfassung Schulungstunden'!C163=versteckt!G$5,'Erfassung Schulungstunden'!C163=versteckt!G$6)),AND(D163=versteckt!C$2,'Auswertung pro MA'!D158&gt;=3)),1,2)),IF(ISBLANK($C163),"",IF(OR(AND(D163=versteckt!C$1,'Erfassung Schulungstunden'!E163=versteckt!B$1,'Auswertung pro MA'!E158&gt;=16,'Auswertung pro MA'!F158&gt;=3,OR('Erfassung Schulungstunden'!C163=versteckt!G$1,'Erfassung Schulungstunden'!C163=versteckt!G$2,'Erfassung Schulungstunden'!C163=versteckt!G$3,'Erfassung Schulungstunden'!C163=versteckt!G$7,'Erfassung Schulungstunden'!C163=versteckt!G$8)),AND(D163=versteckt!C$1,'Erfassung Schulungstunden'!E163=versteckt!B$1,'Auswertung pro MA'!E158&gt;=8,'Auswertung pro MA'!F158&gt;=2,OR(C163=versteckt!G$4,'Erfassung Schulungstunden'!C163=versteckt!G$5,'Erfassung Schulungstunden'!C163=versteckt!G$6)),AND(D163=versteckt!C$2,'Auswertung pro MA'!D158&gt;=6)),1,2)))</f>
        <v/>
      </c>
      <c r="CR163" s="66" t="str">
        <f t="shared" si="6"/>
        <v/>
      </c>
      <c r="CS163" s="67" t="str">
        <f>IF(ISBLANK($C163),"",IF(OR(AND(D163=versteckt!C$1,'Erfassung Schulungstunden'!E163=versteckt!B$2,'Auswertung pro MA'!E158&gt;=16,'Auswertung pro MA'!F158&gt;=3,OR('Erfassung Schulungstunden'!C163=versteckt!G$1,'Erfassung Schulungstunden'!C163=versteckt!G$2,'Erfassung Schulungstunden'!C163=versteckt!G$3,'Erfassung Schulungstunden'!C163=versteckt!G$7,'Erfassung Schulungstunden'!C163=versteckt!G$8)),AND(D163=versteckt!C$1,'Erfassung Schulungstunden'!E163=versteckt!B$2,'Auswertung pro MA'!E158&gt;=8,'Auswertung pro MA'!F158&gt;=2,OR(C163=versteckt!G$4,'Erfassung Schulungstunden'!C163=versteckt!G$5,'Erfassung Schulungstunden'!C163=versteckt!G$6))),1,2))</f>
        <v/>
      </c>
      <c r="CT163" s="66" t="str">
        <f>'Auswertung pro MA'!D158</f>
        <v/>
      </c>
      <c r="CU163" s="150"/>
      <c r="CV163" s="8"/>
      <c r="CW163" s="8"/>
    </row>
    <row r="164" spans="1:101" x14ac:dyDescent="0.25">
      <c r="A164" s="57"/>
      <c r="B164" s="172"/>
      <c r="C164" s="59"/>
      <c r="D164" s="58"/>
      <c r="E164" s="174"/>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3"/>
      <c r="BM164" s="163"/>
      <c r="BN164" s="163"/>
      <c r="BO164" s="163"/>
      <c r="BP164" s="163"/>
      <c r="BQ164" s="163"/>
      <c r="BR164" s="163"/>
      <c r="BS164" s="163"/>
      <c r="BT164" s="163"/>
      <c r="BU164" s="163"/>
      <c r="BV164" s="163"/>
      <c r="BW164" s="163"/>
      <c r="BX164" s="163"/>
      <c r="BY164" s="163"/>
      <c r="BZ164" s="163"/>
      <c r="CA164" s="163"/>
      <c r="CB164" s="163"/>
      <c r="CC164" s="163"/>
      <c r="CD164" s="163"/>
      <c r="CE164" s="163"/>
      <c r="CF164" s="163"/>
      <c r="CG164" s="163"/>
      <c r="CH164" s="163"/>
      <c r="CI164" s="163"/>
      <c r="CJ164" s="163"/>
      <c r="CK164" s="163"/>
      <c r="CL164" s="163"/>
      <c r="CM164" s="163"/>
      <c r="CN164" s="163"/>
      <c r="CO164" s="163"/>
      <c r="CP164" s="163"/>
      <c r="CQ164" s="66" t="str">
        <f>IF($CQ$2=2022,IF(ISBLANK($C164),"",IF(OR(AND(D164=versteckt!C$1,'Erfassung Schulungstunden'!E164=versteckt!B$1,'Auswertung pro MA'!E159&gt;=16,'Auswertung pro MA'!F159&gt;=3,OR('Erfassung Schulungstunden'!C164=versteckt!G$1,'Erfassung Schulungstunden'!C164=versteckt!G$2,'Erfassung Schulungstunden'!C164=versteckt!G$3,'Erfassung Schulungstunden'!C164=versteckt!G$7,'Erfassung Schulungstunden'!C164=versteckt!G$8)),AND(D164=versteckt!C$1,'Erfassung Schulungstunden'!E164=versteckt!B$1,'Auswertung pro MA'!E159&gt;=8,'Auswertung pro MA'!F159&gt;=2,OR(C164=versteckt!G$4,'Erfassung Schulungstunden'!C164=versteckt!G$5,'Erfassung Schulungstunden'!C164=versteckt!G$6)),AND(D164=versteckt!C$2,'Auswertung pro MA'!D159&gt;=3)),1,2)),IF(ISBLANK($C164),"",IF(OR(AND(D164=versteckt!C$1,'Erfassung Schulungstunden'!E164=versteckt!B$1,'Auswertung pro MA'!E159&gt;=16,'Auswertung pro MA'!F159&gt;=3,OR('Erfassung Schulungstunden'!C164=versteckt!G$1,'Erfassung Schulungstunden'!C164=versteckt!G$2,'Erfassung Schulungstunden'!C164=versteckt!G$3,'Erfassung Schulungstunden'!C164=versteckt!G$7,'Erfassung Schulungstunden'!C164=versteckt!G$8)),AND(D164=versteckt!C$1,'Erfassung Schulungstunden'!E164=versteckt!B$1,'Auswertung pro MA'!E159&gt;=8,'Auswertung pro MA'!F159&gt;=2,OR(C164=versteckt!G$4,'Erfassung Schulungstunden'!C164=versteckt!G$5,'Erfassung Schulungstunden'!C164=versteckt!G$6)),AND(D164=versteckt!C$2,'Auswertung pro MA'!D159&gt;=6)),1,2)))</f>
        <v/>
      </c>
      <c r="CR164" s="66" t="str">
        <f t="shared" si="6"/>
        <v/>
      </c>
      <c r="CS164" s="67" t="str">
        <f>IF(ISBLANK($C164),"",IF(OR(AND(D164=versteckt!C$1,'Erfassung Schulungstunden'!E164=versteckt!B$2,'Auswertung pro MA'!E159&gt;=16,'Auswertung pro MA'!F159&gt;=3,OR('Erfassung Schulungstunden'!C164=versteckt!G$1,'Erfassung Schulungstunden'!C164=versteckt!G$2,'Erfassung Schulungstunden'!C164=versteckt!G$3,'Erfassung Schulungstunden'!C164=versteckt!G$7,'Erfassung Schulungstunden'!C164=versteckt!G$8)),AND(D164=versteckt!C$1,'Erfassung Schulungstunden'!E164=versteckt!B$2,'Auswertung pro MA'!E159&gt;=8,'Auswertung pro MA'!F159&gt;=2,OR(C164=versteckt!G$4,'Erfassung Schulungstunden'!C164=versteckt!G$5,'Erfassung Schulungstunden'!C164=versteckt!G$6))),1,2))</f>
        <v/>
      </c>
      <c r="CT164" s="66" t="str">
        <f>'Auswertung pro MA'!D159</f>
        <v/>
      </c>
      <c r="CU164" s="150"/>
      <c r="CV164" s="8"/>
      <c r="CW164" s="8"/>
    </row>
    <row r="165" spans="1:101" x14ac:dyDescent="0.25">
      <c r="A165" s="57"/>
      <c r="B165" s="172"/>
      <c r="C165" s="59"/>
      <c r="D165" s="58"/>
      <c r="E165" s="174"/>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63"/>
      <c r="BE165" s="163"/>
      <c r="BF165" s="163"/>
      <c r="BG165" s="163"/>
      <c r="BH165" s="163"/>
      <c r="BI165" s="163"/>
      <c r="BJ165" s="163"/>
      <c r="BK165" s="163"/>
      <c r="BL165" s="163"/>
      <c r="BM165" s="163"/>
      <c r="BN165" s="163"/>
      <c r="BO165" s="163"/>
      <c r="BP165" s="163"/>
      <c r="BQ165" s="163"/>
      <c r="BR165" s="163"/>
      <c r="BS165" s="163"/>
      <c r="BT165" s="163"/>
      <c r="BU165" s="163"/>
      <c r="BV165" s="163"/>
      <c r="BW165" s="163"/>
      <c r="BX165" s="163"/>
      <c r="BY165" s="163"/>
      <c r="BZ165" s="163"/>
      <c r="CA165" s="163"/>
      <c r="CB165" s="163"/>
      <c r="CC165" s="163"/>
      <c r="CD165" s="163"/>
      <c r="CE165" s="163"/>
      <c r="CF165" s="163"/>
      <c r="CG165" s="163"/>
      <c r="CH165" s="163"/>
      <c r="CI165" s="163"/>
      <c r="CJ165" s="163"/>
      <c r="CK165" s="163"/>
      <c r="CL165" s="163"/>
      <c r="CM165" s="163"/>
      <c r="CN165" s="163"/>
      <c r="CO165" s="163"/>
      <c r="CP165" s="163"/>
      <c r="CQ165" s="66" t="str">
        <f>IF($CQ$2=2022,IF(ISBLANK($C165),"",IF(OR(AND(D165=versteckt!C$1,'Erfassung Schulungstunden'!E165=versteckt!B$1,'Auswertung pro MA'!E160&gt;=16,'Auswertung pro MA'!F160&gt;=3,OR('Erfassung Schulungstunden'!C165=versteckt!G$1,'Erfassung Schulungstunden'!C165=versteckt!G$2,'Erfassung Schulungstunden'!C165=versteckt!G$3,'Erfassung Schulungstunden'!C165=versteckt!G$7,'Erfassung Schulungstunden'!C165=versteckt!G$8)),AND(D165=versteckt!C$1,'Erfassung Schulungstunden'!E165=versteckt!B$1,'Auswertung pro MA'!E160&gt;=8,'Auswertung pro MA'!F160&gt;=2,OR(C165=versteckt!G$4,'Erfassung Schulungstunden'!C165=versteckt!G$5,'Erfassung Schulungstunden'!C165=versteckt!G$6)),AND(D165=versteckt!C$2,'Auswertung pro MA'!D160&gt;=3)),1,2)),IF(ISBLANK($C165),"",IF(OR(AND(D165=versteckt!C$1,'Erfassung Schulungstunden'!E165=versteckt!B$1,'Auswertung pro MA'!E160&gt;=16,'Auswertung pro MA'!F160&gt;=3,OR('Erfassung Schulungstunden'!C165=versteckt!G$1,'Erfassung Schulungstunden'!C165=versteckt!G$2,'Erfassung Schulungstunden'!C165=versteckt!G$3,'Erfassung Schulungstunden'!C165=versteckt!G$7,'Erfassung Schulungstunden'!C165=versteckt!G$8)),AND(D165=versteckt!C$1,'Erfassung Schulungstunden'!E165=versteckt!B$1,'Auswertung pro MA'!E160&gt;=8,'Auswertung pro MA'!F160&gt;=2,OR(C165=versteckt!G$4,'Erfassung Schulungstunden'!C165=versteckt!G$5,'Erfassung Schulungstunden'!C165=versteckt!G$6)),AND(D165=versteckt!C$2,'Auswertung pro MA'!D160&gt;=6)),1,2)))</f>
        <v/>
      </c>
      <c r="CR165" s="66" t="str">
        <f t="shared" si="6"/>
        <v/>
      </c>
      <c r="CS165" s="67" t="str">
        <f>IF(ISBLANK($C165),"",IF(OR(AND(D165=versteckt!C$1,'Erfassung Schulungstunden'!E165=versteckt!B$2,'Auswertung pro MA'!E160&gt;=16,'Auswertung pro MA'!F160&gt;=3,OR('Erfassung Schulungstunden'!C165=versteckt!G$1,'Erfassung Schulungstunden'!C165=versteckt!G$2,'Erfassung Schulungstunden'!C165=versteckt!G$3,'Erfassung Schulungstunden'!C165=versteckt!G$7,'Erfassung Schulungstunden'!C165=versteckt!G$8)),AND(D165=versteckt!C$1,'Erfassung Schulungstunden'!E165=versteckt!B$2,'Auswertung pro MA'!E160&gt;=8,'Auswertung pro MA'!F160&gt;=2,OR(C165=versteckt!G$4,'Erfassung Schulungstunden'!C165=versteckt!G$5,'Erfassung Schulungstunden'!C165=versteckt!G$6))),1,2))</f>
        <v/>
      </c>
      <c r="CT165" s="66" t="str">
        <f>'Auswertung pro MA'!D160</f>
        <v/>
      </c>
      <c r="CU165" s="150"/>
      <c r="CV165" s="8"/>
      <c r="CW165" s="8"/>
    </row>
    <row r="166" spans="1:101" x14ac:dyDescent="0.25">
      <c r="A166" s="57"/>
      <c r="B166" s="172"/>
      <c r="C166" s="59"/>
      <c r="D166" s="58"/>
      <c r="E166" s="174"/>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c r="AN166" s="163"/>
      <c r="AO166" s="163"/>
      <c r="AP166" s="163"/>
      <c r="AQ166" s="163"/>
      <c r="AR166" s="163"/>
      <c r="AS166" s="163"/>
      <c r="AT166" s="163"/>
      <c r="AU166" s="163"/>
      <c r="AV166" s="163"/>
      <c r="AW166" s="163"/>
      <c r="AX166" s="163"/>
      <c r="AY166" s="163"/>
      <c r="AZ166" s="163"/>
      <c r="BA166" s="163"/>
      <c r="BB166" s="163"/>
      <c r="BC166" s="163"/>
      <c r="BD166" s="163"/>
      <c r="BE166" s="163"/>
      <c r="BF166" s="163"/>
      <c r="BG166" s="163"/>
      <c r="BH166" s="163"/>
      <c r="BI166" s="163"/>
      <c r="BJ166" s="163"/>
      <c r="BK166" s="163"/>
      <c r="BL166" s="163"/>
      <c r="BM166" s="163"/>
      <c r="BN166" s="163"/>
      <c r="BO166" s="163"/>
      <c r="BP166" s="163"/>
      <c r="BQ166" s="163"/>
      <c r="BR166" s="163"/>
      <c r="BS166" s="163"/>
      <c r="BT166" s="163"/>
      <c r="BU166" s="163"/>
      <c r="BV166" s="163"/>
      <c r="BW166" s="163"/>
      <c r="BX166" s="163"/>
      <c r="BY166" s="163"/>
      <c r="BZ166" s="163"/>
      <c r="CA166" s="163"/>
      <c r="CB166" s="163"/>
      <c r="CC166" s="163"/>
      <c r="CD166" s="163"/>
      <c r="CE166" s="163"/>
      <c r="CF166" s="163"/>
      <c r="CG166" s="163"/>
      <c r="CH166" s="163"/>
      <c r="CI166" s="163"/>
      <c r="CJ166" s="163"/>
      <c r="CK166" s="163"/>
      <c r="CL166" s="163"/>
      <c r="CM166" s="163"/>
      <c r="CN166" s="163"/>
      <c r="CO166" s="163"/>
      <c r="CP166" s="163"/>
      <c r="CQ166" s="66" t="str">
        <f>IF($CQ$2=2022,IF(ISBLANK($C166),"",IF(OR(AND(D166=versteckt!C$1,'Erfassung Schulungstunden'!E166=versteckt!B$1,'Auswertung pro MA'!E161&gt;=16,'Auswertung pro MA'!F161&gt;=3,OR('Erfassung Schulungstunden'!C166=versteckt!G$1,'Erfassung Schulungstunden'!C166=versteckt!G$2,'Erfassung Schulungstunden'!C166=versteckt!G$3,'Erfassung Schulungstunden'!C166=versteckt!G$7,'Erfassung Schulungstunden'!C166=versteckt!G$8)),AND(D166=versteckt!C$1,'Erfassung Schulungstunden'!E166=versteckt!B$1,'Auswertung pro MA'!E161&gt;=8,'Auswertung pro MA'!F161&gt;=2,OR(C166=versteckt!G$4,'Erfassung Schulungstunden'!C166=versteckt!G$5,'Erfassung Schulungstunden'!C166=versteckt!G$6)),AND(D166=versteckt!C$2,'Auswertung pro MA'!D161&gt;=3)),1,2)),IF(ISBLANK($C166),"",IF(OR(AND(D166=versteckt!C$1,'Erfassung Schulungstunden'!E166=versteckt!B$1,'Auswertung pro MA'!E161&gt;=16,'Auswertung pro MA'!F161&gt;=3,OR('Erfassung Schulungstunden'!C166=versteckt!G$1,'Erfassung Schulungstunden'!C166=versteckt!G$2,'Erfassung Schulungstunden'!C166=versteckt!G$3,'Erfassung Schulungstunden'!C166=versteckt!G$7,'Erfassung Schulungstunden'!C166=versteckt!G$8)),AND(D166=versteckt!C$1,'Erfassung Schulungstunden'!E166=versteckt!B$1,'Auswertung pro MA'!E161&gt;=8,'Auswertung pro MA'!F161&gt;=2,OR(C166=versteckt!G$4,'Erfassung Schulungstunden'!C166=versteckt!G$5,'Erfassung Schulungstunden'!C166=versteckt!G$6)),AND(D166=versteckt!C$2,'Auswertung pro MA'!D161&gt;=6)),1,2)))</f>
        <v/>
      </c>
      <c r="CR166" s="66" t="str">
        <f t="shared" si="6"/>
        <v/>
      </c>
      <c r="CS166" s="67" t="str">
        <f>IF(ISBLANK($C166),"",IF(OR(AND(D166=versteckt!C$1,'Erfassung Schulungstunden'!E166=versteckt!B$2,'Auswertung pro MA'!E161&gt;=16,'Auswertung pro MA'!F161&gt;=3,OR('Erfassung Schulungstunden'!C166=versteckt!G$1,'Erfassung Schulungstunden'!C166=versteckt!G$2,'Erfassung Schulungstunden'!C166=versteckt!G$3,'Erfassung Schulungstunden'!C166=versteckt!G$7,'Erfassung Schulungstunden'!C166=versteckt!G$8)),AND(D166=versteckt!C$1,'Erfassung Schulungstunden'!E166=versteckt!B$2,'Auswertung pro MA'!E161&gt;=8,'Auswertung pro MA'!F161&gt;=2,OR(C166=versteckt!G$4,'Erfassung Schulungstunden'!C166=versteckt!G$5,'Erfassung Schulungstunden'!C166=versteckt!G$6))),1,2))</f>
        <v/>
      </c>
      <c r="CT166" s="66" t="str">
        <f>'Auswertung pro MA'!D161</f>
        <v/>
      </c>
      <c r="CU166" s="150"/>
      <c r="CV166" s="8"/>
      <c r="CW166" s="8"/>
    </row>
    <row r="167" spans="1:101" x14ac:dyDescent="0.25">
      <c r="A167" s="57"/>
      <c r="B167" s="172"/>
      <c r="C167" s="59"/>
      <c r="D167" s="59"/>
      <c r="E167" s="174"/>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3"/>
      <c r="BH167" s="163"/>
      <c r="BI167" s="163"/>
      <c r="BJ167" s="163"/>
      <c r="BK167" s="163"/>
      <c r="BL167" s="163"/>
      <c r="BM167" s="163"/>
      <c r="BN167" s="163"/>
      <c r="BO167" s="163"/>
      <c r="BP167" s="163"/>
      <c r="BQ167" s="163"/>
      <c r="BR167" s="163"/>
      <c r="BS167" s="163"/>
      <c r="BT167" s="163"/>
      <c r="BU167" s="163"/>
      <c r="BV167" s="163"/>
      <c r="BW167" s="163"/>
      <c r="BX167" s="163"/>
      <c r="BY167" s="163"/>
      <c r="BZ167" s="163"/>
      <c r="CA167" s="163"/>
      <c r="CB167" s="163"/>
      <c r="CC167" s="163"/>
      <c r="CD167" s="163"/>
      <c r="CE167" s="163"/>
      <c r="CF167" s="163"/>
      <c r="CG167" s="163"/>
      <c r="CH167" s="163"/>
      <c r="CI167" s="163"/>
      <c r="CJ167" s="163"/>
      <c r="CK167" s="163"/>
      <c r="CL167" s="163"/>
      <c r="CM167" s="163"/>
      <c r="CN167" s="163"/>
      <c r="CO167" s="163"/>
      <c r="CP167" s="163"/>
      <c r="CQ167" s="66" t="str">
        <f>IF($CQ$2=2022,IF(ISBLANK($C167),"",IF(OR(AND(D167=versteckt!C$1,'Erfassung Schulungstunden'!E167=versteckt!B$1,'Auswertung pro MA'!E162&gt;=16,'Auswertung pro MA'!F162&gt;=3,OR('Erfassung Schulungstunden'!C167=versteckt!G$1,'Erfassung Schulungstunden'!C167=versteckt!G$2,'Erfassung Schulungstunden'!C167=versteckt!G$3,'Erfassung Schulungstunden'!C167=versteckt!G$7,'Erfassung Schulungstunden'!C167=versteckt!G$8)),AND(D167=versteckt!C$1,'Erfassung Schulungstunden'!E167=versteckt!B$1,'Auswertung pro MA'!E162&gt;=8,'Auswertung pro MA'!F162&gt;=2,OR(C167=versteckt!G$4,'Erfassung Schulungstunden'!C167=versteckt!G$5,'Erfassung Schulungstunden'!C167=versteckt!G$6)),AND(D167=versteckt!C$2,'Auswertung pro MA'!D162&gt;=3)),1,2)),IF(ISBLANK($C167),"",IF(OR(AND(D167=versteckt!C$1,'Erfassung Schulungstunden'!E167=versteckt!B$1,'Auswertung pro MA'!E162&gt;=16,'Auswertung pro MA'!F162&gt;=3,OR('Erfassung Schulungstunden'!C167=versteckt!G$1,'Erfassung Schulungstunden'!C167=versteckt!G$2,'Erfassung Schulungstunden'!C167=versteckt!G$3,'Erfassung Schulungstunden'!C167=versteckt!G$7,'Erfassung Schulungstunden'!C167=versteckt!G$8)),AND(D167=versteckt!C$1,'Erfassung Schulungstunden'!E167=versteckt!B$1,'Auswertung pro MA'!E162&gt;=8,'Auswertung pro MA'!F162&gt;=2,OR(C167=versteckt!G$4,'Erfassung Schulungstunden'!C167=versteckt!G$5,'Erfassung Schulungstunden'!C167=versteckt!G$6)),AND(D167=versteckt!C$2,'Auswertung pro MA'!D162&gt;=6)),1,2)))</f>
        <v/>
      </c>
      <c r="CR167" s="66" t="str">
        <f t="shared" si="6"/>
        <v/>
      </c>
      <c r="CS167" s="67" t="str">
        <f>IF(ISBLANK($C167),"",IF(OR(AND(D167=versteckt!C$1,'Erfassung Schulungstunden'!E167=versteckt!B$2,'Auswertung pro MA'!E162&gt;=16,'Auswertung pro MA'!F162&gt;=3,OR('Erfassung Schulungstunden'!C167=versteckt!G$1,'Erfassung Schulungstunden'!C167=versteckt!G$2,'Erfassung Schulungstunden'!C167=versteckt!G$3,'Erfassung Schulungstunden'!C167=versteckt!G$7,'Erfassung Schulungstunden'!C167=versteckt!G$8)),AND(D167=versteckt!C$1,'Erfassung Schulungstunden'!E167=versteckt!B$2,'Auswertung pro MA'!E162&gt;=8,'Auswertung pro MA'!F162&gt;=2,OR(C167=versteckt!G$4,'Erfassung Schulungstunden'!C167=versteckt!G$5,'Erfassung Schulungstunden'!C167=versteckt!G$6))),1,2))</f>
        <v/>
      </c>
      <c r="CT167" s="66" t="str">
        <f>'Auswertung pro MA'!D162</f>
        <v/>
      </c>
      <c r="CU167" s="150"/>
      <c r="CV167" s="8"/>
      <c r="CW167" s="8"/>
    </row>
    <row r="168" spans="1:101" x14ac:dyDescent="0.25">
      <c r="A168" s="57"/>
      <c r="B168" s="172"/>
      <c r="C168" s="59"/>
      <c r="D168" s="59"/>
      <c r="E168" s="174"/>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c r="BR168" s="163"/>
      <c r="BS168" s="163"/>
      <c r="BT168" s="163"/>
      <c r="BU168" s="163"/>
      <c r="BV168" s="163"/>
      <c r="BW168" s="163"/>
      <c r="BX168" s="163"/>
      <c r="BY168" s="163"/>
      <c r="BZ168" s="163"/>
      <c r="CA168" s="163"/>
      <c r="CB168" s="163"/>
      <c r="CC168" s="163"/>
      <c r="CD168" s="163"/>
      <c r="CE168" s="163"/>
      <c r="CF168" s="163"/>
      <c r="CG168" s="163"/>
      <c r="CH168" s="163"/>
      <c r="CI168" s="163"/>
      <c r="CJ168" s="163"/>
      <c r="CK168" s="163"/>
      <c r="CL168" s="163"/>
      <c r="CM168" s="163"/>
      <c r="CN168" s="163"/>
      <c r="CO168" s="163"/>
      <c r="CP168" s="163"/>
      <c r="CQ168" s="66" t="str">
        <f>IF($CQ$2=2022,IF(ISBLANK($C168),"",IF(OR(AND(D168=versteckt!C$1,'Erfassung Schulungstunden'!E168=versteckt!B$1,'Auswertung pro MA'!E163&gt;=16,'Auswertung pro MA'!F163&gt;=3,OR('Erfassung Schulungstunden'!C168=versteckt!G$1,'Erfassung Schulungstunden'!C168=versteckt!G$2,'Erfassung Schulungstunden'!C168=versteckt!G$3,'Erfassung Schulungstunden'!C168=versteckt!G$7,'Erfassung Schulungstunden'!C168=versteckt!G$8)),AND(D168=versteckt!C$1,'Erfassung Schulungstunden'!E168=versteckt!B$1,'Auswertung pro MA'!E163&gt;=8,'Auswertung pro MA'!F163&gt;=2,OR(C168=versteckt!G$4,'Erfassung Schulungstunden'!C168=versteckt!G$5,'Erfassung Schulungstunden'!C168=versteckt!G$6)),AND(D168=versteckt!C$2,'Auswertung pro MA'!D163&gt;=3)),1,2)),IF(ISBLANK($C168),"",IF(OR(AND(D168=versteckt!C$1,'Erfassung Schulungstunden'!E168=versteckt!B$1,'Auswertung pro MA'!E163&gt;=16,'Auswertung pro MA'!F163&gt;=3,OR('Erfassung Schulungstunden'!C168=versteckt!G$1,'Erfassung Schulungstunden'!C168=versteckt!G$2,'Erfassung Schulungstunden'!C168=versteckt!G$3,'Erfassung Schulungstunden'!C168=versteckt!G$7,'Erfassung Schulungstunden'!C168=versteckt!G$8)),AND(D168=versteckt!C$1,'Erfassung Schulungstunden'!E168=versteckt!B$1,'Auswertung pro MA'!E163&gt;=8,'Auswertung pro MA'!F163&gt;=2,OR(C168=versteckt!G$4,'Erfassung Schulungstunden'!C168=versteckt!G$5,'Erfassung Schulungstunden'!C168=versteckt!G$6)),AND(D168=versteckt!C$2,'Auswertung pro MA'!D163&gt;=6)),1,2)))</f>
        <v/>
      </c>
      <c r="CR168" s="66" t="str">
        <f t="shared" si="6"/>
        <v/>
      </c>
      <c r="CS168" s="67" t="str">
        <f>IF(ISBLANK($C168),"",IF(OR(AND(D168=versteckt!C$1,'Erfassung Schulungstunden'!E168=versteckt!B$2,'Auswertung pro MA'!E163&gt;=16,'Auswertung pro MA'!F163&gt;=3,OR('Erfassung Schulungstunden'!C168=versteckt!G$1,'Erfassung Schulungstunden'!C168=versteckt!G$2,'Erfassung Schulungstunden'!C168=versteckt!G$3,'Erfassung Schulungstunden'!C168=versteckt!G$7,'Erfassung Schulungstunden'!C168=versteckt!G$8)),AND(D168=versteckt!C$1,'Erfassung Schulungstunden'!E168=versteckt!B$2,'Auswertung pro MA'!E163&gt;=8,'Auswertung pro MA'!F163&gt;=2,OR(C168=versteckt!G$4,'Erfassung Schulungstunden'!C168=versteckt!G$5,'Erfassung Schulungstunden'!C168=versteckt!G$6))),1,2))</f>
        <v/>
      </c>
      <c r="CT168" s="66" t="str">
        <f>'Auswertung pro MA'!D163</f>
        <v/>
      </c>
      <c r="CU168" s="150"/>
      <c r="CV168" s="8"/>
      <c r="CW168" s="8"/>
    </row>
    <row r="169" spans="1:101" x14ac:dyDescent="0.25">
      <c r="A169" s="57"/>
      <c r="B169" s="172"/>
      <c r="C169" s="59"/>
      <c r="D169" s="58"/>
      <c r="E169" s="174"/>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c r="AS169" s="163"/>
      <c r="AT169" s="163"/>
      <c r="AU169" s="163"/>
      <c r="AV169" s="163"/>
      <c r="AW169" s="163"/>
      <c r="AX169" s="163"/>
      <c r="AY169" s="163"/>
      <c r="AZ169" s="163"/>
      <c r="BA169" s="163"/>
      <c r="BB169" s="163"/>
      <c r="BC169" s="163"/>
      <c r="BD169" s="163"/>
      <c r="BE169" s="163"/>
      <c r="BF169" s="163"/>
      <c r="BG169" s="163"/>
      <c r="BH169" s="163"/>
      <c r="BI169" s="163"/>
      <c r="BJ169" s="163"/>
      <c r="BK169" s="163"/>
      <c r="BL169" s="163"/>
      <c r="BM169" s="163"/>
      <c r="BN169" s="163"/>
      <c r="BO169" s="163"/>
      <c r="BP169" s="163"/>
      <c r="BQ169" s="163"/>
      <c r="BR169" s="163"/>
      <c r="BS169" s="163"/>
      <c r="BT169" s="163"/>
      <c r="BU169" s="163"/>
      <c r="BV169" s="163"/>
      <c r="BW169" s="163"/>
      <c r="BX169" s="163"/>
      <c r="BY169" s="163"/>
      <c r="BZ169" s="163"/>
      <c r="CA169" s="163"/>
      <c r="CB169" s="163"/>
      <c r="CC169" s="163"/>
      <c r="CD169" s="163"/>
      <c r="CE169" s="163"/>
      <c r="CF169" s="163"/>
      <c r="CG169" s="163"/>
      <c r="CH169" s="163"/>
      <c r="CI169" s="163"/>
      <c r="CJ169" s="163"/>
      <c r="CK169" s="163"/>
      <c r="CL169" s="163"/>
      <c r="CM169" s="163"/>
      <c r="CN169" s="163"/>
      <c r="CO169" s="163"/>
      <c r="CP169" s="163"/>
      <c r="CQ169" s="66" t="str">
        <f>IF($CQ$2=2022,IF(ISBLANK($C169),"",IF(OR(AND(D169=versteckt!C$1,'Erfassung Schulungstunden'!E169=versteckt!B$1,'Auswertung pro MA'!E164&gt;=16,'Auswertung pro MA'!F164&gt;=3,OR('Erfassung Schulungstunden'!C169=versteckt!G$1,'Erfassung Schulungstunden'!C169=versteckt!G$2,'Erfassung Schulungstunden'!C169=versteckt!G$3,'Erfassung Schulungstunden'!C169=versteckt!G$7,'Erfassung Schulungstunden'!C169=versteckt!G$8)),AND(D169=versteckt!C$1,'Erfassung Schulungstunden'!E169=versteckt!B$1,'Auswertung pro MA'!E164&gt;=8,'Auswertung pro MA'!F164&gt;=2,OR(C169=versteckt!G$4,'Erfassung Schulungstunden'!C169=versteckt!G$5,'Erfassung Schulungstunden'!C169=versteckt!G$6)),AND(D169=versteckt!C$2,'Auswertung pro MA'!D164&gt;=3)),1,2)),IF(ISBLANK($C169),"",IF(OR(AND(D169=versteckt!C$1,'Erfassung Schulungstunden'!E169=versteckt!B$1,'Auswertung pro MA'!E164&gt;=16,'Auswertung pro MA'!F164&gt;=3,OR('Erfassung Schulungstunden'!C169=versteckt!G$1,'Erfassung Schulungstunden'!C169=versteckt!G$2,'Erfassung Schulungstunden'!C169=versteckt!G$3,'Erfassung Schulungstunden'!C169=versteckt!G$7,'Erfassung Schulungstunden'!C169=versteckt!G$8)),AND(D169=versteckt!C$1,'Erfassung Schulungstunden'!E169=versteckt!B$1,'Auswertung pro MA'!E164&gt;=8,'Auswertung pro MA'!F164&gt;=2,OR(C169=versteckt!G$4,'Erfassung Schulungstunden'!C169=versteckt!G$5,'Erfassung Schulungstunden'!C169=versteckt!G$6)),AND(D169=versteckt!C$2,'Auswertung pro MA'!D164&gt;=6)),1,2)))</f>
        <v/>
      </c>
      <c r="CR169" s="66" t="str">
        <f t="shared" si="6"/>
        <v/>
      </c>
      <c r="CS169" s="67" t="str">
        <f>IF(ISBLANK($C169),"",IF(OR(AND(D169=versteckt!C$1,'Erfassung Schulungstunden'!E169=versteckt!B$2,'Auswertung pro MA'!E164&gt;=16,'Auswertung pro MA'!F164&gt;=3,OR('Erfassung Schulungstunden'!C169=versteckt!G$1,'Erfassung Schulungstunden'!C169=versteckt!G$2,'Erfassung Schulungstunden'!C169=versteckt!G$3,'Erfassung Schulungstunden'!C169=versteckt!G$7,'Erfassung Schulungstunden'!C169=versteckt!G$8)),AND(D169=versteckt!C$1,'Erfassung Schulungstunden'!E169=versteckt!B$2,'Auswertung pro MA'!E164&gt;=8,'Auswertung pro MA'!F164&gt;=2,OR(C169=versteckt!G$4,'Erfassung Schulungstunden'!C169=versteckt!G$5,'Erfassung Schulungstunden'!C169=versteckt!G$6))),1,2))</f>
        <v/>
      </c>
      <c r="CT169" s="66" t="str">
        <f>'Auswertung pro MA'!D164</f>
        <v/>
      </c>
      <c r="CU169" s="150"/>
      <c r="CV169" s="8"/>
      <c r="CW169" s="8"/>
    </row>
    <row r="170" spans="1:101" x14ac:dyDescent="0.25">
      <c r="A170" s="57"/>
      <c r="B170" s="172"/>
      <c r="C170" s="59"/>
      <c r="D170" s="58"/>
      <c r="E170" s="174"/>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c r="AX170" s="163"/>
      <c r="AY170" s="163"/>
      <c r="AZ170" s="163"/>
      <c r="BA170" s="163"/>
      <c r="BB170" s="163"/>
      <c r="BC170" s="163"/>
      <c r="BD170" s="163"/>
      <c r="BE170" s="163"/>
      <c r="BF170" s="163"/>
      <c r="BG170" s="163"/>
      <c r="BH170" s="163"/>
      <c r="BI170" s="163"/>
      <c r="BJ170" s="163"/>
      <c r="BK170" s="163"/>
      <c r="BL170" s="163"/>
      <c r="BM170" s="163"/>
      <c r="BN170" s="163"/>
      <c r="BO170" s="163"/>
      <c r="BP170" s="163"/>
      <c r="BQ170" s="163"/>
      <c r="BR170" s="163"/>
      <c r="BS170" s="163"/>
      <c r="BT170" s="163"/>
      <c r="BU170" s="163"/>
      <c r="BV170" s="163"/>
      <c r="BW170" s="163"/>
      <c r="BX170" s="163"/>
      <c r="BY170" s="163"/>
      <c r="BZ170" s="163"/>
      <c r="CA170" s="163"/>
      <c r="CB170" s="163"/>
      <c r="CC170" s="163"/>
      <c r="CD170" s="163"/>
      <c r="CE170" s="163"/>
      <c r="CF170" s="163"/>
      <c r="CG170" s="163"/>
      <c r="CH170" s="163"/>
      <c r="CI170" s="163"/>
      <c r="CJ170" s="163"/>
      <c r="CK170" s="163"/>
      <c r="CL170" s="163"/>
      <c r="CM170" s="163"/>
      <c r="CN170" s="163"/>
      <c r="CO170" s="163"/>
      <c r="CP170" s="163"/>
      <c r="CQ170" s="66" t="str">
        <f>IF($CQ$2=2022,IF(ISBLANK($C170),"",IF(OR(AND(D170=versteckt!C$1,'Erfassung Schulungstunden'!E170=versteckt!B$1,'Auswertung pro MA'!E165&gt;=16,'Auswertung pro MA'!F165&gt;=3,OR('Erfassung Schulungstunden'!C170=versteckt!G$1,'Erfassung Schulungstunden'!C170=versteckt!G$2,'Erfassung Schulungstunden'!C170=versteckt!G$3,'Erfassung Schulungstunden'!C170=versteckt!G$7,'Erfassung Schulungstunden'!C170=versteckt!G$8)),AND(D170=versteckt!C$1,'Erfassung Schulungstunden'!E170=versteckt!B$1,'Auswertung pro MA'!E165&gt;=8,'Auswertung pro MA'!F165&gt;=2,OR(C170=versteckt!G$4,'Erfassung Schulungstunden'!C170=versteckt!G$5,'Erfassung Schulungstunden'!C170=versteckt!G$6)),AND(D170=versteckt!C$2,'Auswertung pro MA'!D165&gt;=3)),1,2)),IF(ISBLANK($C170),"",IF(OR(AND(D170=versteckt!C$1,'Erfassung Schulungstunden'!E170=versteckt!B$1,'Auswertung pro MA'!E165&gt;=16,'Auswertung pro MA'!F165&gt;=3,OR('Erfassung Schulungstunden'!C170=versteckt!G$1,'Erfassung Schulungstunden'!C170=versteckt!G$2,'Erfassung Schulungstunden'!C170=versteckt!G$3,'Erfassung Schulungstunden'!C170=versteckt!G$7,'Erfassung Schulungstunden'!C170=versteckt!G$8)),AND(D170=versteckt!C$1,'Erfassung Schulungstunden'!E170=versteckt!B$1,'Auswertung pro MA'!E165&gt;=8,'Auswertung pro MA'!F165&gt;=2,OR(C170=versteckt!G$4,'Erfassung Schulungstunden'!C170=versteckt!G$5,'Erfassung Schulungstunden'!C170=versteckt!G$6)),AND(D170=versteckt!C$2,'Auswertung pro MA'!D165&gt;=6)),1,2)))</f>
        <v/>
      </c>
      <c r="CR170" s="66" t="str">
        <f t="shared" si="6"/>
        <v/>
      </c>
      <c r="CS170" s="67" t="str">
        <f>IF(ISBLANK($C170),"",IF(OR(AND(D170=versteckt!C$1,'Erfassung Schulungstunden'!E170=versteckt!B$2,'Auswertung pro MA'!E165&gt;=16,'Auswertung pro MA'!F165&gt;=3,OR('Erfassung Schulungstunden'!C170=versteckt!G$1,'Erfassung Schulungstunden'!C170=versteckt!G$2,'Erfassung Schulungstunden'!C170=versteckt!G$3,'Erfassung Schulungstunden'!C170=versteckt!G$7,'Erfassung Schulungstunden'!C170=versteckt!G$8)),AND(D170=versteckt!C$1,'Erfassung Schulungstunden'!E170=versteckt!B$2,'Auswertung pro MA'!E165&gt;=8,'Auswertung pro MA'!F165&gt;=2,OR(C170=versteckt!G$4,'Erfassung Schulungstunden'!C170=versteckt!G$5,'Erfassung Schulungstunden'!C170=versteckt!G$6))),1,2))</f>
        <v/>
      </c>
      <c r="CT170" s="66" t="str">
        <f>'Auswertung pro MA'!D165</f>
        <v/>
      </c>
      <c r="CU170" s="150"/>
      <c r="CV170" s="8"/>
      <c r="CW170" s="8"/>
    </row>
    <row r="171" spans="1:101" x14ac:dyDescent="0.25">
      <c r="A171" s="57"/>
      <c r="B171" s="172"/>
      <c r="C171" s="59"/>
      <c r="D171" s="58"/>
      <c r="E171" s="174"/>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c r="AS171" s="163"/>
      <c r="AT171" s="163"/>
      <c r="AU171" s="163"/>
      <c r="AV171" s="163"/>
      <c r="AW171" s="163"/>
      <c r="AX171" s="163"/>
      <c r="AY171" s="163"/>
      <c r="AZ171" s="163"/>
      <c r="BA171" s="163"/>
      <c r="BB171" s="163"/>
      <c r="BC171" s="163"/>
      <c r="BD171" s="163"/>
      <c r="BE171" s="163"/>
      <c r="BF171" s="163"/>
      <c r="BG171" s="163"/>
      <c r="BH171" s="163"/>
      <c r="BI171" s="163"/>
      <c r="BJ171" s="163"/>
      <c r="BK171" s="163"/>
      <c r="BL171" s="163"/>
      <c r="BM171" s="163"/>
      <c r="BN171" s="163"/>
      <c r="BO171" s="163"/>
      <c r="BP171" s="163"/>
      <c r="BQ171" s="163"/>
      <c r="BR171" s="163"/>
      <c r="BS171" s="163"/>
      <c r="BT171" s="163"/>
      <c r="BU171" s="163"/>
      <c r="BV171" s="163"/>
      <c r="BW171" s="163"/>
      <c r="BX171" s="163"/>
      <c r="BY171" s="163"/>
      <c r="BZ171" s="163"/>
      <c r="CA171" s="163"/>
      <c r="CB171" s="163"/>
      <c r="CC171" s="163"/>
      <c r="CD171" s="163"/>
      <c r="CE171" s="163"/>
      <c r="CF171" s="163"/>
      <c r="CG171" s="163"/>
      <c r="CH171" s="163"/>
      <c r="CI171" s="163"/>
      <c r="CJ171" s="163"/>
      <c r="CK171" s="163"/>
      <c r="CL171" s="163"/>
      <c r="CM171" s="163"/>
      <c r="CN171" s="163"/>
      <c r="CO171" s="163"/>
      <c r="CP171" s="163"/>
      <c r="CQ171" s="66" t="str">
        <f>IF($CQ$2=2022,IF(ISBLANK($C171),"",IF(OR(AND(D171=versteckt!C$1,'Erfassung Schulungstunden'!E171=versteckt!B$1,'Auswertung pro MA'!E166&gt;=16,'Auswertung pro MA'!F166&gt;=3,OR('Erfassung Schulungstunden'!C171=versteckt!G$1,'Erfassung Schulungstunden'!C171=versteckt!G$2,'Erfassung Schulungstunden'!C171=versteckt!G$3,'Erfassung Schulungstunden'!C171=versteckt!G$7,'Erfassung Schulungstunden'!C171=versteckt!G$8)),AND(D171=versteckt!C$1,'Erfassung Schulungstunden'!E171=versteckt!B$1,'Auswertung pro MA'!E166&gt;=8,'Auswertung pro MA'!F166&gt;=2,OR(C171=versteckt!G$4,'Erfassung Schulungstunden'!C171=versteckt!G$5,'Erfassung Schulungstunden'!C171=versteckt!G$6)),AND(D171=versteckt!C$2,'Auswertung pro MA'!D166&gt;=3)),1,2)),IF(ISBLANK($C171),"",IF(OR(AND(D171=versteckt!C$1,'Erfassung Schulungstunden'!E171=versteckt!B$1,'Auswertung pro MA'!E166&gt;=16,'Auswertung pro MA'!F166&gt;=3,OR('Erfassung Schulungstunden'!C171=versteckt!G$1,'Erfassung Schulungstunden'!C171=versteckt!G$2,'Erfassung Schulungstunden'!C171=versteckt!G$3,'Erfassung Schulungstunden'!C171=versteckt!G$7,'Erfassung Schulungstunden'!C171=versteckt!G$8)),AND(D171=versteckt!C$1,'Erfassung Schulungstunden'!E171=versteckt!B$1,'Auswertung pro MA'!E166&gt;=8,'Auswertung pro MA'!F166&gt;=2,OR(C171=versteckt!G$4,'Erfassung Schulungstunden'!C171=versteckt!G$5,'Erfassung Schulungstunden'!C171=versteckt!G$6)),AND(D171=versteckt!C$2,'Auswertung pro MA'!D166&gt;=6)),1,2)))</f>
        <v/>
      </c>
      <c r="CR171" s="66" t="str">
        <f t="shared" si="6"/>
        <v/>
      </c>
      <c r="CS171" s="67" t="str">
        <f>IF(ISBLANK($C171),"",IF(OR(AND(D171=versteckt!C$1,'Erfassung Schulungstunden'!E171=versteckt!B$2,'Auswertung pro MA'!E166&gt;=16,'Auswertung pro MA'!F166&gt;=3,OR('Erfassung Schulungstunden'!C171=versteckt!G$1,'Erfassung Schulungstunden'!C171=versteckt!G$2,'Erfassung Schulungstunden'!C171=versteckt!G$3,'Erfassung Schulungstunden'!C171=versteckt!G$7,'Erfassung Schulungstunden'!C171=versteckt!G$8)),AND(D171=versteckt!C$1,'Erfassung Schulungstunden'!E171=versteckt!B$2,'Auswertung pro MA'!E166&gt;=8,'Auswertung pro MA'!F166&gt;=2,OR(C171=versteckt!G$4,'Erfassung Schulungstunden'!C171=versteckt!G$5,'Erfassung Schulungstunden'!C171=versteckt!G$6))),1,2))</f>
        <v/>
      </c>
      <c r="CT171" s="66" t="str">
        <f>'Auswertung pro MA'!D166</f>
        <v/>
      </c>
      <c r="CU171" s="150"/>
      <c r="CV171" s="8"/>
      <c r="CW171" s="8"/>
    </row>
    <row r="172" spans="1:101" x14ac:dyDescent="0.25">
      <c r="A172" s="57"/>
      <c r="B172" s="172"/>
      <c r="C172" s="59"/>
      <c r="D172" s="59"/>
      <c r="E172" s="174"/>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c r="AX172" s="163"/>
      <c r="AY172" s="163"/>
      <c r="AZ172" s="163"/>
      <c r="BA172" s="163"/>
      <c r="BB172" s="163"/>
      <c r="BC172" s="163"/>
      <c r="BD172" s="163"/>
      <c r="BE172" s="163"/>
      <c r="BF172" s="163"/>
      <c r="BG172" s="163"/>
      <c r="BH172" s="163"/>
      <c r="BI172" s="163"/>
      <c r="BJ172" s="163"/>
      <c r="BK172" s="163"/>
      <c r="BL172" s="163"/>
      <c r="BM172" s="163"/>
      <c r="BN172" s="163"/>
      <c r="BO172" s="163"/>
      <c r="BP172" s="163"/>
      <c r="BQ172" s="163"/>
      <c r="BR172" s="163"/>
      <c r="BS172" s="163"/>
      <c r="BT172" s="163"/>
      <c r="BU172" s="163"/>
      <c r="BV172" s="163"/>
      <c r="BW172" s="163"/>
      <c r="BX172" s="163"/>
      <c r="BY172" s="163"/>
      <c r="BZ172" s="163"/>
      <c r="CA172" s="163"/>
      <c r="CB172" s="163"/>
      <c r="CC172" s="163"/>
      <c r="CD172" s="163"/>
      <c r="CE172" s="163"/>
      <c r="CF172" s="163"/>
      <c r="CG172" s="163"/>
      <c r="CH172" s="163"/>
      <c r="CI172" s="163"/>
      <c r="CJ172" s="163"/>
      <c r="CK172" s="163"/>
      <c r="CL172" s="163"/>
      <c r="CM172" s="163"/>
      <c r="CN172" s="163"/>
      <c r="CO172" s="163"/>
      <c r="CP172" s="163"/>
      <c r="CQ172" s="66" t="str">
        <f>IF($CQ$2=2022,IF(ISBLANK($C172),"",IF(OR(AND(D172=versteckt!C$1,'Erfassung Schulungstunden'!E172=versteckt!B$1,'Auswertung pro MA'!E167&gt;=16,'Auswertung pro MA'!F167&gt;=3,OR('Erfassung Schulungstunden'!C172=versteckt!G$1,'Erfassung Schulungstunden'!C172=versteckt!G$2,'Erfassung Schulungstunden'!C172=versteckt!G$3,'Erfassung Schulungstunden'!C172=versteckt!G$7,'Erfassung Schulungstunden'!C172=versteckt!G$8)),AND(D172=versteckt!C$1,'Erfassung Schulungstunden'!E172=versteckt!B$1,'Auswertung pro MA'!E167&gt;=8,'Auswertung pro MA'!F167&gt;=2,OR(C172=versteckt!G$4,'Erfassung Schulungstunden'!C172=versteckt!G$5,'Erfassung Schulungstunden'!C172=versteckt!G$6)),AND(D172=versteckt!C$2,'Auswertung pro MA'!D167&gt;=3)),1,2)),IF(ISBLANK($C172),"",IF(OR(AND(D172=versteckt!C$1,'Erfassung Schulungstunden'!E172=versteckt!B$1,'Auswertung pro MA'!E167&gt;=16,'Auswertung pro MA'!F167&gt;=3,OR('Erfassung Schulungstunden'!C172=versteckt!G$1,'Erfassung Schulungstunden'!C172=versteckt!G$2,'Erfassung Schulungstunden'!C172=versteckt!G$3,'Erfassung Schulungstunden'!C172=versteckt!G$7,'Erfassung Schulungstunden'!C172=versteckt!G$8)),AND(D172=versteckt!C$1,'Erfassung Schulungstunden'!E172=versteckt!B$1,'Auswertung pro MA'!E167&gt;=8,'Auswertung pro MA'!F167&gt;=2,OR(C172=versteckt!G$4,'Erfassung Schulungstunden'!C172=versteckt!G$5,'Erfassung Schulungstunden'!C172=versteckt!G$6)),AND(D172=versteckt!C$2,'Auswertung pro MA'!D167&gt;=6)),1,2)))</f>
        <v/>
      </c>
      <c r="CR172" s="66" t="str">
        <f t="shared" si="6"/>
        <v/>
      </c>
      <c r="CS172" s="67" t="str">
        <f>IF(ISBLANK($C172),"",IF(OR(AND(D172=versteckt!C$1,'Erfassung Schulungstunden'!E172=versteckt!B$2,'Auswertung pro MA'!E167&gt;=16,'Auswertung pro MA'!F167&gt;=3,OR('Erfassung Schulungstunden'!C172=versteckt!G$1,'Erfassung Schulungstunden'!C172=versteckt!G$2,'Erfassung Schulungstunden'!C172=versteckt!G$3,'Erfassung Schulungstunden'!C172=versteckt!G$7,'Erfassung Schulungstunden'!C172=versteckt!G$8)),AND(D172=versteckt!C$1,'Erfassung Schulungstunden'!E172=versteckt!B$2,'Auswertung pro MA'!E167&gt;=8,'Auswertung pro MA'!F167&gt;=2,OR(C172=versteckt!G$4,'Erfassung Schulungstunden'!C172=versteckt!G$5,'Erfassung Schulungstunden'!C172=versteckt!G$6))),1,2))</f>
        <v/>
      </c>
      <c r="CT172" s="66" t="str">
        <f>'Auswertung pro MA'!D167</f>
        <v/>
      </c>
      <c r="CU172" s="150"/>
      <c r="CV172" s="8"/>
      <c r="CW172" s="8"/>
    </row>
    <row r="173" spans="1:101" x14ac:dyDescent="0.25">
      <c r="A173" s="57"/>
      <c r="B173" s="172"/>
      <c r="C173" s="59"/>
      <c r="D173" s="59"/>
      <c r="E173" s="174"/>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c r="BA173" s="163"/>
      <c r="BB173" s="163"/>
      <c r="BC173" s="163"/>
      <c r="BD173" s="163"/>
      <c r="BE173" s="163"/>
      <c r="BF173" s="163"/>
      <c r="BG173" s="163"/>
      <c r="BH173" s="163"/>
      <c r="BI173" s="163"/>
      <c r="BJ173" s="163"/>
      <c r="BK173" s="163"/>
      <c r="BL173" s="163"/>
      <c r="BM173" s="163"/>
      <c r="BN173" s="163"/>
      <c r="BO173" s="163"/>
      <c r="BP173" s="163"/>
      <c r="BQ173" s="163"/>
      <c r="BR173" s="163"/>
      <c r="BS173" s="163"/>
      <c r="BT173" s="163"/>
      <c r="BU173" s="163"/>
      <c r="BV173" s="163"/>
      <c r="BW173" s="163"/>
      <c r="BX173" s="163"/>
      <c r="BY173" s="163"/>
      <c r="BZ173" s="163"/>
      <c r="CA173" s="163"/>
      <c r="CB173" s="163"/>
      <c r="CC173" s="163"/>
      <c r="CD173" s="163"/>
      <c r="CE173" s="163"/>
      <c r="CF173" s="163"/>
      <c r="CG173" s="163"/>
      <c r="CH173" s="163"/>
      <c r="CI173" s="163"/>
      <c r="CJ173" s="163"/>
      <c r="CK173" s="163"/>
      <c r="CL173" s="163"/>
      <c r="CM173" s="163"/>
      <c r="CN173" s="163"/>
      <c r="CO173" s="163"/>
      <c r="CP173" s="163"/>
      <c r="CQ173" s="66" t="str">
        <f>IF($CQ$2=2022,IF(ISBLANK($C173),"",IF(OR(AND(D173=versteckt!C$1,'Erfassung Schulungstunden'!E173=versteckt!B$1,'Auswertung pro MA'!E168&gt;=16,'Auswertung pro MA'!F168&gt;=3,OR('Erfassung Schulungstunden'!C173=versteckt!G$1,'Erfassung Schulungstunden'!C173=versteckt!G$2,'Erfassung Schulungstunden'!C173=versteckt!G$3,'Erfassung Schulungstunden'!C173=versteckt!G$7,'Erfassung Schulungstunden'!C173=versteckt!G$8)),AND(D173=versteckt!C$1,'Erfassung Schulungstunden'!E173=versteckt!B$1,'Auswertung pro MA'!E168&gt;=8,'Auswertung pro MA'!F168&gt;=2,OR(C173=versteckt!G$4,'Erfassung Schulungstunden'!C173=versteckt!G$5,'Erfassung Schulungstunden'!C173=versteckt!G$6)),AND(D173=versteckt!C$2,'Auswertung pro MA'!D168&gt;=3)),1,2)),IF(ISBLANK($C173),"",IF(OR(AND(D173=versteckt!C$1,'Erfassung Schulungstunden'!E173=versteckt!B$1,'Auswertung pro MA'!E168&gt;=16,'Auswertung pro MA'!F168&gt;=3,OR('Erfassung Schulungstunden'!C173=versteckt!G$1,'Erfassung Schulungstunden'!C173=versteckt!G$2,'Erfassung Schulungstunden'!C173=versteckt!G$3,'Erfassung Schulungstunden'!C173=versteckt!G$7,'Erfassung Schulungstunden'!C173=versteckt!G$8)),AND(D173=versteckt!C$1,'Erfassung Schulungstunden'!E173=versteckt!B$1,'Auswertung pro MA'!E168&gt;=8,'Auswertung pro MA'!F168&gt;=2,OR(C173=versteckt!G$4,'Erfassung Schulungstunden'!C173=versteckt!G$5,'Erfassung Schulungstunden'!C173=versteckt!G$6)),AND(D173=versteckt!C$2,'Auswertung pro MA'!D168&gt;=6)),1,2)))</f>
        <v/>
      </c>
      <c r="CR173" s="66" t="str">
        <f t="shared" si="6"/>
        <v/>
      </c>
      <c r="CS173" s="67" t="str">
        <f>IF(ISBLANK($C173),"",IF(OR(AND(D173=versteckt!C$1,'Erfassung Schulungstunden'!E173=versteckt!B$2,'Auswertung pro MA'!E168&gt;=16,'Auswertung pro MA'!F168&gt;=3,OR('Erfassung Schulungstunden'!C173=versteckt!G$1,'Erfassung Schulungstunden'!C173=versteckt!G$2,'Erfassung Schulungstunden'!C173=versteckt!G$3,'Erfassung Schulungstunden'!C173=versteckt!G$7,'Erfassung Schulungstunden'!C173=versteckt!G$8)),AND(D173=versteckt!C$1,'Erfassung Schulungstunden'!E173=versteckt!B$2,'Auswertung pro MA'!E168&gt;=8,'Auswertung pro MA'!F168&gt;=2,OR(C173=versteckt!G$4,'Erfassung Schulungstunden'!C173=versteckt!G$5,'Erfassung Schulungstunden'!C173=versteckt!G$6))),1,2))</f>
        <v/>
      </c>
      <c r="CT173" s="66" t="str">
        <f>'Auswertung pro MA'!D168</f>
        <v/>
      </c>
      <c r="CU173" s="150"/>
      <c r="CV173" s="8"/>
      <c r="CW173" s="8"/>
    </row>
    <row r="174" spans="1:101" x14ac:dyDescent="0.25">
      <c r="A174" s="57"/>
      <c r="B174" s="172"/>
      <c r="C174" s="59"/>
      <c r="D174" s="58"/>
      <c r="E174" s="174"/>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c r="BB174" s="163"/>
      <c r="BC174" s="163"/>
      <c r="BD174" s="163"/>
      <c r="BE174" s="163"/>
      <c r="BF174" s="163"/>
      <c r="BG174" s="163"/>
      <c r="BH174" s="163"/>
      <c r="BI174" s="163"/>
      <c r="BJ174" s="163"/>
      <c r="BK174" s="163"/>
      <c r="BL174" s="163"/>
      <c r="BM174" s="163"/>
      <c r="BN174" s="163"/>
      <c r="BO174" s="163"/>
      <c r="BP174" s="163"/>
      <c r="BQ174" s="163"/>
      <c r="BR174" s="163"/>
      <c r="BS174" s="163"/>
      <c r="BT174" s="163"/>
      <c r="BU174" s="163"/>
      <c r="BV174" s="163"/>
      <c r="BW174" s="163"/>
      <c r="BX174" s="163"/>
      <c r="BY174" s="163"/>
      <c r="BZ174" s="163"/>
      <c r="CA174" s="163"/>
      <c r="CB174" s="163"/>
      <c r="CC174" s="163"/>
      <c r="CD174" s="163"/>
      <c r="CE174" s="163"/>
      <c r="CF174" s="163"/>
      <c r="CG174" s="163"/>
      <c r="CH174" s="163"/>
      <c r="CI174" s="163"/>
      <c r="CJ174" s="163"/>
      <c r="CK174" s="163"/>
      <c r="CL174" s="163"/>
      <c r="CM174" s="163"/>
      <c r="CN174" s="163"/>
      <c r="CO174" s="163"/>
      <c r="CP174" s="163"/>
      <c r="CQ174" s="66" t="str">
        <f>IF($CQ$2=2022,IF(ISBLANK($C174),"",IF(OR(AND(D174=versteckt!C$1,'Erfassung Schulungstunden'!E174=versteckt!B$1,'Auswertung pro MA'!E169&gt;=16,'Auswertung pro MA'!F169&gt;=3,OR('Erfassung Schulungstunden'!C174=versteckt!G$1,'Erfassung Schulungstunden'!C174=versteckt!G$2,'Erfassung Schulungstunden'!C174=versteckt!G$3,'Erfassung Schulungstunden'!C174=versteckt!G$7,'Erfassung Schulungstunden'!C174=versteckt!G$8)),AND(D174=versteckt!C$1,'Erfassung Schulungstunden'!E174=versteckt!B$1,'Auswertung pro MA'!E169&gt;=8,'Auswertung pro MA'!F169&gt;=2,OR(C174=versteckt!G$4,'Erfassung Schulungstunden'!C174=versteckt!G$5,'Erfassung Schulungstunden'!C174=versteckt!G$6)),AND(D174=versteckt!C$2,'Auswertung pro MA'!D169&gt;=3)),1,2)),IF(ISBLANK($C174),"",IF(OR(AND(D174=versteckt!C$1,'Erfassung Schulungstunden'!E174=versteckt!B$1,'Auswertung pro MA'!E169&gt;=16,'Auswertung pro MA'!F169&gt;=3,OR('Erfassung Schulungstunden'!C174=versteckt!G$1,'Erfassung Schulungstunden'!C174=versteckt!G$2,'Erfassung Schulungstunden'!C174=versteckt!G$3,'Erfassung Schulungstunden'!C174=versteckt!G$7,'Erfassung Schulungstunden'!C174=versteckt!G$8)),AND(D174=versteckt!C$1,'Erfassung Schulungstunden'!E174=versteckt!B$1,'Auswertung pro MA'!E169&gt;=8,'Auswertung pro MA'!F169&gt;=2,OR(C174=versteckt!G$4,'Erfassung Schulungstunden'!C174=versteckt!G$5,'Erfassung Schulungstunden'!C174=versteckt!G$6)),AND(D174=versteckt!C$2,'Auswertung pro MA'!D169&gt;=6)),1,2)))</f>
        <v/>
      </c>
      <c r="CR174" s="66" t="str">
        <f t="shared" si="6"/>
        <v/>
      </c>
      <c r="CS174" s="67" t="str">
        <f>IF(ISBLANK($C174),"",IF(OR(AND(D174=versteckt!C$1,'Erfassung Schulungstunden'!E174=versteckt!B$2,'Auswertung pro MA'!E169&gt;=16,'Auswertung pro MA'!F169&gt;=3,OR('Erfassung Schulungstunden'!C174=versteckt!G$1,'Erfassung Schulungstunden'!C174=versteckt!G$2,'Erfassung Schulungstunden'!C174=versteckt!G$3,'Erfassung Schulungstunden'!C174=versteckt!G$7,'Erfassung Schulungstunden'!C174=versteckt!G$8)),AND(D174=versteckt!C$1,'Erfassung Schulungstunden'!E174=versteckt!B$2,'Auswertung pro MA'!E169&gt;=8,'Auswertung pro MA'!F169&gt;=2,OR(C174=versteckt!G$4,'Erfassung Schulungstunden'!C174=versteckt!G$5,'Erfassung Schulungstunden'!C174=versteckt!G$6))),1,2))</f>
        <v/>
      </c>
      <c r="CT174" s="66" t="str">
        <f>'Auswertung pro MA'!D169</f>
        <v/>
      </c>
      <c r="CU174" s="150"/>
      <c r="CV174" s="8"/>
      <c r="CW174" s="8"/>
    </row>
    <row r="175" spans="1:101" x14ac:dyDescent="0.25">
      <c r="A175" s="57"/>
      <c r="B175" s="172"/>
      <c r="C175" s="59"/>
      <c r="D175" s="58"/>
      <c r="E175" s="174"/>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c r="BB175" s="163"/>
      <c r="BC175" s="163"/>
      <c r="BD175" s="163"/>
      <c r="BE175" s="163"/>
      <c r="BF175" s="163"/>
      <c r="BG175" s="163"/>
      <c r="BH175" s="163"/>
      <c r="BI175" s="163"/>
      <c r="BJ175" s="163"/>
      <c r="BK175" s="163"/>
      <c r="BL175" s="163"/>
      <c r="BM175" s="163"/>
      <c r="BN175" s="163"/>
      <c r="BO175" s="163"/>
      <c r="BP175" s="163"/>
      <c r="BQ175" s="163"/>
      <c r="BR175" s="163"/>
      <c r="BS175" s="163"/>
      <c r="BT175" s="163"/>
      <c r="BU175" s="163"/>
      <c r="BV175" s="163"/>
      <c r="BW175" s="163"/>
      <c r="BX175" s="163"/>
      <c r="BY175" s="163"/>
      <c r="BZ175" s="163"/>
      <c r="CA175" s="163"/>
      <c r="CB175" s="163"/>
      <c r="CC175" s="163"/>
      <c r="CD175" s="163"/>
      <c r="CE175" s="163"/>
      <c r="CF175" s="163"/>
      <c r="CG175" s="163"/>
      <c r="CH175" s="163"/>
      <c r="CI175" s="163"/>
      <c r="CJ175" s="163"/>
      <c r="CK175" s="163"/>
      <c r="CL175" s="163"/>
      <c r="CM175" s="163"/>
      <c r="CN175" s="163"/>
      <c r="CO175" s="163"/>
      <c r="CP175" s="163"/>
      <c r="CQ175" s="66" t="str">
        <f>IF($CQ$2=2022,IF(ISBLANK($C175),"",IF(OR(AND(D175=versteckt!C$1,'Erfassung Schulungstunden'!E175=versteckt!B$1,'Auswertung pro MA'!E170&gt;=16,'Auswertung pro MA'!F170&gt;=3,OR('Erfassung Schulungstunden'!C175=versteckt!G$1,'Erfassung Schulungstunden'!C175=versteckt!G$2,'Erfassung Schulungstunden'!C175=versteckt!G$3,'Erfassung Schulungstunden'!C175=versteckt!G$7,'Erfassung Schulungstunden'!C175=versteckt!G$8)),AND(D175=versteckt!C$1,'Erfassung Schulungstunden'!E175=versteckt!B$1,'Auswertung pro MA'!E170&gt;=8,'Auswertung pro MA'!F170&gt;=2,OR(C175=versteckt!G$4,'Erfassung Schulungstunden'!C175=versteckt!G$5,'Erfassung Schulungstunden'!C175=versteckt!G$6)),AND(D175=versteckt!C$2,'Auswertung pro MA'!D170&gt;=3)),1,2)),IF(ISBLANK($C175),"",IF(OR(AND(D175=versteckt!C$1,'Erfassung Schulungstunden'!E175=versteckt!B$1,'Auswertung pro MA'!E170&gt;=16,'Auswertung pro MA'!F170&gt;=3,OR('Erfassung Schulungstunden'!C175=versteckt!G$1,'Erfassung Schulungstunden'!C175=versteckt!G$2,'Erfassung Schulungstunden'!C175=versteckt!G$3,'Erfassung Schulungstunden'!C175=versteckt!G$7,'Erfassung Schulungstunden'!C175=versteckt!G$8)),AND(D175=versteckt!C$1,'Erfassung Schulungstunden'!E175=versteckt!B$1,'Auswertung pro MA'!E170&gt;=8,'Auswertung pro MA'!F170&gt;=2,OR(C175=versteckt!G$4,'Erfassung Schulungstunden'!C175=versteckt!G$5,'Erfassung Schulungstunden'!C175=versteckt!G$6)),AND(D175=versteckt!C$2,'Auswertung pro MA'!D170&gt;=6)),1,2)))</f>
        <v/>
      </c>
      <c r="CR175" s="66" t="str">
        <f t="shared" si="6"/>
        <v/>
      </c>
      <c r="CS175" s="67" t="str">
        <f>IF(ISBLANK($C175),"",IF(OR(AND(D175=versteckt!C$1,'Erfassung Schulungstunden'!E175=versteckt!B$2,'Auswertung pro MA'!E170&gt;=16,'Auswertung pro MA'!F170&gt;=3,OR('Erfassung Schulungstunden'!C175=versteckt!G$1,'Erfassung Schulungstunden'!C175=versteckt!G$2,'Erfassung Schulungstunden'!C175=versteckt!G$3,'Erfassung Schulungstunden'!C175=versteckt!G$7,'Erfassung Schulungstunden'!C175=versteckt!G$8)),AND(D175=versteckt!C$1,'Erfassung Schulungstunden'!E175=versteckt!B$2,'Auswertung pro MA'!E170&gt;=8,'Auswertung pro MA'!F170&gt;=2,OR(C175=versteckt!G$4,'Erfassung Schulungstunden'!C175=versteckt!G$5,'Erfassung Schulungstunden'!C175=versteckt!G$6))),1,2))</f>
        <v/>
      </c>
      <c r="CT175" s="66" t="str">
        <f>'Auswertung pro MA'!D170</f>
        <v/>
      </c>
      <c r="CU175" s="150"/>
      <c r="CV175" s="8"/>
      <c r="CW175" s="8"/>
    </row>
    <row r="176" spans="1:101" x14ac:dyDescent="0.25">
      <c r="A176" s="57"/>
      <c r="B176" s="172"/>
      <c r="C176" s="59"/>
      <c r="D176" s="58"/>
      <c r="E176" s="174"/>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c r="BB176" s="163"/>
      <c r="BC176" s="163"/>
      <c r="BD176" s="163"/>
      <c r="BE176" s="163"/>
      <c r="BF176" s="163"/>
      <c r="BG176" s="163"/>
      <c r="BH176" s="163"/>
      <c r="BI176" s="163"/>
      <c r="BJ176" s="163"/>
      <c r="BK176" s="163"/>
      <c r="BL176" s="163"/>
      <c r="BM176" s="163"/>
      <c r="BN176" s="163"/>
      <c r="BO176" s="163"/>
      <c r="BP176" s="163"/>
      <c r="BQ176" s="163"/>
      <c r="BR176" s="163"/>
      <c r="BS176" s="163"/>
      <c r="BT176" s="163"/>
      <c r="BU176" s="163"/>
      <c r="BV176" s="163"/>
      <c r="BW176" s="163"/>
      <c r="BX176" s="163"/>
      <c r="BY176" s="163"/>
      <c r="BZ176" s="163"/>
      <c r="CA176" s="163"/>
      <c r="CB176" s="163"/>
      <c r="CC176" s="163"/>
      <c r="CD176" s="163"/>
      <c r="CE176" s="163"/>
      <c r="CF176" s="163"/>
      <c r="CG176" s="163"/>
      <c r="CH176" s="163"/>
      <c r="CI176" s="163"/>
      <c r="CJ176" s="163"/>
      <c r="CK176" s="163"/>
      <c r="CL176" s="163"/>
      <c r="CM176" s="163"/>
      <c r="CN176" s="163"/>
      <c r="CO176" s="163"/>
      <c r="CP176" s="163"/>
      <c r="CQ176" s="66" t="str">
        <f>IF($CQ$2=2022,IF(ISBLANK($C176),"",IF(OR(AND(D176=versteckt!C$1,'Erfassung Schulungstunden'!E176=versteckt!B$1,'Auswertung pro MA'!E171&gt;=16,'Auswertung pro MA'!F171&gt;=3,OR('Erfassung Schulungstunden'!C176=versteckt!G$1,'Erfassung Schulungstunden'!C176=versteckt!G$2,'Erfassung Schulungstunden'!C176=versteckt!G$3,'Erfassung Schulungstunden'!C176=versteckt!G$7,'Erfassung Schulungstunden'!C176=versteckt!G$8)),AND(D176=versteckt!C$1,'Erfassung Schulungstunden'!E176=versteckt!B$1,'Auswertung pro MA'!E171&gt;=8,'Auswertung pro MA'!F171&gt;=2,OR(C176=versteckt!G$4,'Erfassung Schulungstunden'!C176=versteckt!G$5,'Erfassung Schulungstunden'!C176=versteckt!G$6)),AND(D176=versteckt!C$2,'Auswertung pro MA'!D171&gt;=3)),1,2)),IF(ISBLANK($C176),"",IF(OR(AND(D176=versteckt!C$1,'Erfassung Schulungstunden'!E176=versteckt!B$1,'Auswertung pro MA'!E171&gt;=16,'Auswertung pro MA'!F171&gt;=3,OR('Erfassung Schulungstunden'!C176=versteckt!G$1,'Erfassung Schulungstunden'!C176=versteckt!G$2,'Erfassung Schulungstunden'!C176=versteckt!G$3,'Erfassung Schulungstunden'!C176=versteckt!G$7,'Erfassung Schulungstunden'!C176=versteckt!G$8)),AND(D176=versteckt!C$1,'Erfassung Schulungstunden'!E176=versteckt!B$1,'Auswertung pro MA'!E171&gt;=8,'Auswertung pro MA'!F171&gt;=2,OR(C176=versteckt!G$4,'Erfassung Schulungstunden'!C176=versteckt!G$5,'Erfassung Schulungstunden'!C176=versteckt!G$6)),AND(D176=versteckt!C$2,'Auswertung pro MA'!D171&gt;=6)),1,2)))</f>
        <v/>
      </c>
      <c r="CR176" s="66" t="str">
        <f t="shared" si="6"/>
        <v/>
      </c>
      <c r="CS176" s="67" t="str">
        <f>IF(ISBLANK($C176),"",IF(OR(AND(D176=versteckt!C$1,'Erfassung Schulungstunden'!E176=versteckt!B$2,'Auswertung pro MA'!E171&gt;=16,'Auswertung pro MA'!F171&gt;=3,OR('Erfassung Schulungstunden'!C176=versteckt!G$1,'Erfassung Schulungstunden'!C176=versteckt!G$2,'Erfassung Schulungstunden'!C176=versteckt!G$3,'Erfassung Schulungstunden'!C176=versteckt!G$7,'Erfassung Schulungstunden'!C176=versteckt!G$8)),AND(D176=versteckt!C$1,'Erfassung Schulungstunden'!E176=versteckt!B$2,'Auswertung pro MA'!E171&gt;=8,'Auswertung pro MA'!F171&gt;=2,OR(C176=versteckt!G$4,'Erfassung Schulungstunden'!C176=versteckt!G$5,'Erfassung Schulungstunden'!C176=versteckt!G$6))),1,2))</f>
        <v/>
      </c>
      <c r="CT176" s="66" t="str">
        <f>'Auswertung pro MA'!D171</f>
        <v/>
      </c>
      <c r="CU176" s="150"/>
      <c r="CV176" s="8"/>
      <c r="CW176" s="8"/>
    </row>
    <row r="177" spans="1:101" x14ac:dyDescent="0.25">
      <c r="A177" s="57"/>
      <c r="B177" s="172"/>
      <c r="C177" s="59"/>
      <c r="D177" s="59"/>
      <c r="E177" s="174"/>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3"/>
      <c r="AV177" s="163"/>
      <c r="AW177" s="163"/>
      <c r="AX177" s="163"/>
      <c r="AY177" s="163"/>
      <c r="AZ177" s="163"/>
      <c r="BA177" s="163"/>
      <c r="BB177" s="163"/>
      <c r="BC177" s="163"/>
      <c r="BD177" s="163"/>
      <c r="BE177" s="163"/>
      <c r="BF177" s="163"/>
      <c r="BG177" s="163"/>
      <c r="BH177" s="163"/>
      <c r="BI177" s="163"/>
      <c r="BJ177" s="163"/>
      <c r="BK177" s="163"/>
      <c r="BL177" s="163"/>
      <c r="BM177" s="163"/>
      <c r="BN177" s="163"/>
      <c r="BO177" s="163"/>
      <c r="BP177" s="163"/>
      <c r="BQ177" s="163"/>
      <c r="BR177" s="163"/>
      <c r="BS177" s="163"/>
      <c r="BT177" s="163"/>
      <c r="BU177" s="163"/>
      <c r="BV177" s="163"/>
      <c r="BW177" s="163"/>
      <c r="BX177" s="163"/>
      <c r="BY177" s="163"/>
      <c r="BZ177" s="163"/>
      <c r="CA177" s="163"/>
      <c r="CB177" s="163"/>
      <c r="CC177" s="163"/>
      <c r="CD177" s="163"/>
      <c r="CE177" s="163"/>
      <c r="CF177" s="163"/>
      <c r="CG177" s="163"/>
      <c r="CH177" s="163"/>
      <c r="CI177" s="163"/>
      <c r="CJ177" s="163"/>
      <c r="CK177" s="163"/>
      <c r="CL177" s="163"/>
      <c r="CM177" s="163"/>
      <c r="CN177" s="163"/>
      <c r="CO177" s="163"/>
      <c r="CP177" s="163"/>
      <c r="CQ177" s="66" t="str">
        <f>IF($CQ$2=2022,IF(ISBLANK($C177),"",IF(OR(AND(D177=versteckt!C$1,'Erfassung Schulungstunden'!E177=versteckt!B$1,'Auswertung pro MA'!E172&gt;=16,'Auswertung pro MA'!F172&gt;=3,OR('Erfassung Schulungstunden'!C177=versteckt!G$1,'Erfassung Schulungstunden'!C177=versteckt!G$2,'Erfassung Schulungstunden'!C177=versteckt!G$3,'Erfassung Schulungstunden'!C177=versteckt!G$7,'Erfassung Schulungstunden'!C177=versteckt!G$8)),AND(D177=versteckt!C$1,'Erfassung Schulungstunden'!E177=versteckt!B$1,'Auswertung pro MA'!E172&gt;=8,'Auswertung pro MA'!F172&gt;=2,OR(C177=versteckt!G$4,'Erfassung Schulungstunden'!C177=versteckt!G$5,'Erfassung Schulungstunden'!C177=versteckt!G$6)),AND(D177=versteckt!C$2,'Auswertung pro MA'!D172&gt;=3)),1,2)),IF(ISBLANK($C177),"",IF(OR(AND(D177=versteckt!C$1,'Erfassung Schulungstunden'!E177=versteckt!B$1,'Auswertung pro MA'!E172&gt;=16,'Auswertung pro MA'!F172&gt;=3,OR('Erfassung Schulungstunden'!C177=versteckt!G$1,'Erfassung Schulungstunden'!C177=versteckt!G$2,'Erfassung Schulungstunden'!C177=versteckt!G$3,'Erfassung Schulungstunden'!C177=versteckt!G$7,'Erfassung Schulungstunden'!C177=versteckt!G$8)),AND(D177=versteckt!C$1,'Erfassung Schulungstunden'!E177=versteckt!B$1,'Auswertung pro MA'!E172&gt;=8,'Auswertung pro MA'!F172&gt;=2,OR(C177=versteckt!G$4,'Erfassung Schulungstunden'!C177=versteckt!G$5,'Erfassung Schulungstunden'!C177=versteckt!G$6)),AND(D177=versteckt!C$2,'Auswertung pro MA'!D172&gt;=6)),1,2)))</f>
        <v/>
      </c>
      <c r="CR177" s="66" t="str">
        <f t="shared" si="6"/>
        <v/>
      </c>
      <c r="CS177" s="67" t="str">
        <f>IF(ISBLANK($C177),"",IF(OR(AND(D177=versteckt!C$1,'Erfassung Schulungstunden'!E177=versteckt!B$2,'Auswertung pro MA'!E172&gt;=16,'Auswertung pro MA'!F172&gt;=3,OR('Erfassung Schulungstunden'!C177=versteckt!G$1,'Erfassung Schulungstunden'!C177=versteckt!G$2,'Erfassung Schulungstunden'!C177=versteckt!G$3,'Erfassung Schulungstunden'!C177=versteckt!G$7,'Erfassung Schulungstunden'!C177=versteckt!G$8)),AND(D177=versteckt!C$1,'Erfassung Schulungstunden'!E177=versteckt!B$2,'Auswertung pro MA'!E172&gt;=8,'Auswertung pro MA'!F172&gt;=2,OR(C177=versteckt!G$4,'Erfassung Schulungstunden'!C177=versteckt!G$5,'Erfassung Schulungstunden'!C177=versteckt!G$6))),1,2))</f>
        <v/>
      </c>
      <c r="CT177" s="66" t="str">
        <f>'Auswertung pro MA'!D172</f>
        <v/>
      </c>
      <c r="CU177" s="150"/>
      <c r="CV177" s="8"/>
      <c r="CW177" s="8"/>
    </row>
    <row r="178" spans="1:101" x14ac:dyDescent="0.25">
      <c r="A178" s="57"/>
      <c r="B178" s="172"/>
      <c r="C178" s="59"/>
      <c r="D178" s="59"/>
      <c r="E178" s="174"/>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163"/>
      <c r="AV178" s="163"/>
      <c r="AW178" s="163"/>
      <c r="AX178" s="163"/>
      <c r="AY178" s="163"/>
      <c r="AZ178" s="163"/>
      <c r="BA178" s="163"/>
      <c r="BB178" s="163"/>
      <c r="BC178" s="163"/>
      <c r="BD178" s="163"/>
      <c r="BE178" s="163"/>
      <c r="BF178" s="163"/>
      <c r="BG178" s="163"/>
      <c r="BH178" s="163"/>
      <c r="BI178" s="163"/>
      <c r="BJ178" s="163"/>
      <c r="BK178" s="163"/>
      <c r="BL178" s="163"/>
      <c r="BM178" s="163"/>
      <c r="BN178" s="163"/>
      <c r="BO178" s="163"/>
      <c r="BP178" s="163"/>
      <c r="BQ178" s="163"/>
      <c r="BR178" s="163"/>
      <c r="BS178" s="163"/>
      <c r="BT178" s="163"/>
      <c r="BU178" s="163"/>
      <c r="BV178" s="163"/>
      <c r="BW178" s="163"/>
      <c r="BX178" s="163"/>
      <c r="BY178" s="163"/>
      <c r="BZ178" s="163"/>
      <c r="CA178" s="163"/>
      <c r="CB178" s="163"/>
      <c r="CC178" s="163"/>
      <c r="CD178" s="163"/>
      <c r="CE178" s="163"/>
      <c r="CF178" s="163"/>
      <c r="CG178" s="163"/>
      <c r="CH178" s="163"/>
      <c r="CI178" s="163"/>
      <c r="CJ178" s="163"/>
      <c r="CK178" s="163"/>
      <c r="CL178" s="163"/>
      <c r="CM178" s="163"/>
      <c r="CN178" s="163"/>
      <c r="CO178" s="163"/>
      <c r="CP178" s="163"/>
      <c r="CQ178" s="66" t="str">
        <f>IF($CQ$2=2022,IF(ISBLANK($C178),"",IF(OR(AND(D178=versteckt!C$1,'Erfassung Schulungstunden'!E178=versteckt!B$1,'Auswertung pro MA'!E173&gt;=16,'Auswertung pro MA'!F173&gt;=3,OR('Erfassung Schulungstunden'!C178=versteckt!G$1,'Erfassung Schulungstunden'!C178=versteckt!G$2,'Erfassung Schulungstunden'!C178=versteckt!G$3,'Erfassung Schulungstunden'!C178=versteckt!G$7,'Erfassung Schulungstunden'!C178=versteckt!G$8)),AND(D178=versteckt!C$1,'Erfassung Schulungstunden'!E178=versteckt!B$1,'Auswertung pro MA'!E173&gt;=8,'Auswertung pro MA'!F173&gt;=2,OR(C178=versteckt!G$4,'Erfassung Schulungstunden'!C178=versteckt!G$5,'Erfassung Schulungstunden'!C178=versteckt!G$6)),AND(D178=versteckt!C$2,'Auswertung pro MA'!D173&gt;=3)),1,2)),IF(ISBLANK($C178),"",IF(OR(AND(D178=versteckt!C$1,'Erfassung Schulungstunden'!E178=versteckt!B$1,'Auswertung pro MA'!E173&gt;=16,'Auswertung pro MA'!F173&gt;=3,OR('Erfassung Schulungstunden'!C178=versteckt!G$1,'Erfassung Schulungstunden'!C178=versteckt!G$2,'Erfassung Schulungstunden'!C178=versteckt!G$3,'Erfassung Schulungstunden'!C178=versteckt!G$7,'Erfassung Schulungstunden'!C178=versteckt!G$8)),AND(D178=versteckt!C$1,'Erfassung Schulungstunden'!E178=versteckt!B$1,'Auswertung pro MA'!E173&gt;=8,'Auswertung pro MA'!F173&gt;=2,OR(C178=versteckt!G$4,'Erfassung Schulungstunden'!C178=versteckt!G$5,'Erfassung Schulungstunden'!C178=versteckt!G$6)),AND(D178=versteckt!C$2,'Auswertung pro MA'!D173&gt;=6)),1,2)))</f>
        <v/>
      </c>
      <c r="CR178" s="66" t="str">
        <f t="shared" si="6"/>
        <v/>
      </c>
      <c r="CS178" s="67" t="str">
        <f>IF(ISBLANK($C178),"",IF(OR(AND(D178=versteckt!C$1,'Erfassung Schulungstunden'!E178=versteckt!B$2,'Auswertung pro MA'!E173&gt;=16,'Auswertung pro MA'!F173&gt;=3,OR('Erfassung Schulungstunden'!C178=versteckt!G$1,'Erfassung Schulungstunden'!C178=versteckt!G$2,'Erfassung Schulungstunden'!C178=versteckt!G$3,'Erfassung Schulungstunden'!C178=versteckt!G$7,'Erfassung Schulungstunden'!C178=versteckt!G$8)),AND(D178=versteckt!C$1,'Erfassung Schulungstunden'!E178=versteckt!B$2,'Auswertung pro MA'!E173&gt;=8,'Auswertung pro MA'!F173&gt;=2,OR(C178=versteckt!G$4,'Erfassung Schulungstunden'!C178=versteckt!G$5,'Erfassung Schulungstunden'!C178=versteckt!G$6))),1,2))</f>
        <v/>
      </c>
      <c r="CT178" s="66" t="str">
        <f>'Auswertung pro MA'!D173</f>
        <v/>
      </c>
      <c r="CU178" s="150"/>
      <c r="CV178" s="8"/>
      <c r="CW178" s="8"/>
    </row>
    <row r="179" spans="1:101" x14ac:dyDescent="0.25">
      <c r="A179" s="57"/>
      <c r="B179" s="172"/>
      <c r="C179" s="59"/>
      <c r="D179" s="58"/>
      <c r="E179" s="174"/>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c r="BB179" s="163"/>
      <c r="BC179" s="163"/>
      <c r="BD179" s="163"/>
      <c r="BE179" s="163"/>
      <c r="BF179" s="163"/>
      <c r="BG179" s="163"/>
      <c r="BH179" s="163"/>
      <c r="BI179" s="163"/>
      <c r="BJ179" s="163"/>
      <c r="BK179" s="163"/>
      <c r="BL179" s="163"/>
      <c r="BM179" s="163"/>
      <c r="BN179" s="163"/>
      <c r="BO179" s="163"/>
      <c r="BP179" s="163"/>
      <c r="BQ179" s="163"/>
      <c r="BR179" s="163"/>
      <c r="BS179" s="163"/>
      <c r="BT179" s="163"/>
      <c r="BU179" s="163"/>
      <c r="BV179" s="163"/>
      <c r="BW179" s="163"/>
      <c r="BX179" s="163"/>
      <c r="BY179" s="163"/>
      <c r="BZ179" s="163"/>
      <c r="CA179" s="163"/>
      <c r="CB179" s="163"/>
      <c r="CC179" s="163"/>
      <c r="CD179" s="163"/>
      <c r="CE179" s="163"/>
      <c r="CF179" s="163"/>
      <c r="CG179" s="163"/>
      <c r="CH179" s="163"/>
      <c r="CI179" s="163"/>
      <c r="CJ179" s="163"/>
      <c r="CK179" s="163"/>
      <c r="CL179" s="163"/>
      <c r="CM179" s="163"/>
      <c r="CN179" s="163"/>
      <c r="CO179" s="163"/>
      <c r="CP179" s="163"/>
      <c r="CQ179" s="66" t="str">
        <f>IF($CQ$2=2022,IF(ISBLANK($C179),"",IF(OR(AND(D179=versteckt!C$1,'Erfassung Schulungstunden'!E179=versteckt!B$1,'Auswertung pro MA'!E174&gt;=16,'Auswertung pro MA'!F174&gt;=3,OR('Erfassung Schulungstunden'!C179=versteckt!G$1,'Erfassung Schulungstunden'!C179=versteckt!G$2,'Erfassung Schulungstunden'!C179=versteckt!G$3,'Erfassung Schulungstunden'!C179=versteckt!G$7,'Erfassung Schulungstunden'!C179=versteckt!G$8)),AND(D179=versteckt!C$1,'Erfassung Schulungstunden'!E179=versteckt!B$1,'Auswertung pro MA'!E174&gt;=8,'Auswertung pro MA'!F174&gt;=2,OR(C179=versteckt!G$4,'Erfassung Schulungstunden'!C179=versteckt!G$5,'Erfassung Schulungstunden'!C179=versteckt!G$6)),AND(D179=versteckt!C$2,'Auswertung pro MA'!D174&gt;=3)),1,2)),IF(ISBLANK($C179),"",IF(OR(AND(D179=versteckt!C$1,'Erfassung Schulungstunden'!E179=versteckt!B$1,'Auswertung pro MA'!E174&gt;=16,'Auswertung pro MA'!F174&gt;=3,OR('Erfassung Schulungstunden'!C179=versteckt!G$1,'Erfassung Schulungstunden'!C179=versteckt!G$2,'Erfassung Schulungstunden'!C179=versteckt!G$3,'Erfassung Schulungstunden'!C179=versteckt!G$7,'Erfassung Schulungstunden'!C179=versteckt!G$8)),AND(D179=versteckt!C$1,'Erfassung Schulungstunden'!E179=versteckt!B$1,'Auswertung pro MA'!E174&gt;=8,'Auswertung pro MA'!F174&gt;=2,OR(C179=versteckt!G$4,'Erfassung Schulungstunden'!C179=versteckt!G$5,'Erfassung Schulungstunden'!C179=versteckt!G$6)),AND(D179=versteckt!C$2,'Auswertung pro MA'!D174&gt;=6)),1,2)))</f>
        <v/>
      </c>
      <c r="CR179" s="66" t="str">
        <f t="shared" si="6"/>
        <v/>
      </c>
      <c r="CS179" s="67" t="str">
        <f>IF(ISBLANK($C179),"",IF(OR(AND(D179=versteckt!C$1,'Erfassung Schulungstunden'!E179=versteckt!B$2,'Auswertung pro MA'!E174&gt;=16,'Auswertung pro MA'!F174&gt;=3,OR('Erfassung Schulungstunden'!C179=versteckt!G$1,'Erfassung Schulungstunden'!C179=versteckt!G$2,'Erfassung Schulungstunden'!C179=versteckt!G$3,'Erfassung Schulungstunden'!C179=versteckt!G$7,'Erfassung Schulungstunden'!C179=versteckt!G$8)),AND(D179=versteckt!C$1,'Erfassung Schulungstunden'!E179=versteckt!B$2,'Auswertung pro MA'!E174&gt;=8,'Auswertung pro MA'!F174&gt;=2,OR(C179=versteckt!G$4,'Erfassung Schulungstunden'!C179=versteckt!G$5,'Erfassung Schulungstunden'!C179=versteckt!G$6))),1,2))</f>
        <v/>
      </c>
      <c r="CT179" s="66" t="str">
        <f>'Auswertung pro MA'!D174</f>
        <v/>
      </c>
      <c r="CU179" s="150"/>
      <c r="CV179" s="8"/>
      <c r="CW179" s="8"/>
    </row>
    <row r="180" spans="1:101" x14ac:dyDescent="0.25">
      <c r="A180" s="57"/>
      <c r="B180" s="172"/>
      <c r="C180" s="59"/>
      <c r="D180" s="58"/>
      <c r="E180" s="174"/>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3"/>
      <c r="BC180" s="163"/>
      <c r="BD180" s="163"/>
      <c r="BE180" s="163"/>
      <c r="BF180" s="163"/>
      <c r="BG180" s="163"/>
      <c r="BH180" s="163"/>
      <c r="BI180" s="163"/>
      <c r="BJ180" s="163"/>
      <c r="BK180" s="163"/>
      <c r="BL180" s="163"/>
      <c r="BM180" s="163"/>
      <c r="BN180" s="163"/>
      <c r="BO180" s="163"/>
      <c r="BP180" s="163"/>
      <c r="BQ180" s="163"/>
      <c r="BR180" s="163"/>
      <c r="BS180" s="163"/>
      <c r="BT180" s="163"/>
      <c r="BU180" s="163"/>
      <c r="BV180" s="163"/>
      <c r="BW180" s="163"/>
      <c r="BX180" s="163"/>
      <c r="BY180" s="163"/>
      <c r="BZ180" s="163"/>
      <c r="CA180" s="163"/>
      <c r="CB180" s="163"/>
      <c r="CC180" s="163"/>
      <c r="CD180" s="163"/>
      <c r="CE180" s="163"/>
      <c r="CF180" s="163"/>
      <c r="CG180" s="163"/>
      <c r="CH180" s="163"/>
      <c r="CI180" s="163"/>
      <c r="CJ180" s="163"/>
      <c r="CK180" s="163"/>
      <c r="CL180" s="163"/>
      <c r="CM180" s="163"/>
      <c r="CN180" s="163"/>
      <c r="CO180" s="163"/>
      <c r="CP180" s="163"/>
      <c r="CQ180" s="66" t="str">
        <f>IF($CQ$2=2022,IF(ISBLANK($C180),"",IF(OR(AND(D180=versteckt!C$1,'Erfassung Schulungstunden'!E180=versteckt!B$1,'Auswertung pro MA'!E175&gt;=16,'Auswertung pro MA'!F175&gt;=3,OR('Erfassung Schulungstunden'!C180=versteckt!G$1,'Erfassung Schulungstunden'!C180=versteckt!G$2,'Erfassung Schulungstunden'!C180=versteckt!G$3,'Erfassung Schulungstunden'!C180=versteckt!G$7,'Erfassung Schulungstunden'!C180=versteckt!G$8)),AND(D180=versteckt!C$1,'Erfassung Schulungstunden'!E180=versteckt!B$1,'Auswertung pro MA'!E175&gt;=8,'Auswertung pro MA'!F175&gt;=2,OR(C180=versteckt!G$4,'Erfassung Schulungstunden'!C180=versteckt!G$5,'Erfassung Schulungstunden'!C180=versteckt!G$6)),AND(D180=versteckt!C$2,'Auswertung pro MA'!D175&gt;=3)),1,2)),IF(ISBLANK($C180),"",IF(OR(AND(D180=versteckt!C$1,'Erfassung Schulungstunden'!E180=versteckt!B$1,'Auswertung pro MA'!E175&gt;=16,'Auswertung pro MA'!F175&gt;=3,OR('Erfassung Schulungstunden'!C180=versteckt!G$1,'Erfassung Schulungstunden'!C180=versteckt!G$2,'Erfassung Schulungstunden'!C180=versteckt!G$3,'Erfassung Schulungstunden'!C180=versteckt!G$7,'Erfassung Schulungstunden'!C180=versteckt!G$8)),AND(D180=versteckt!C$1,'Erfassung Schulungstunden'!E180=versteckt!B$1,'Auswertung pro MA'!E175&gt;=8,'Auswertung pro MA'!F175&gt;=2,OR(C180=versteckt!G$4,'Erfassung Schulungstunden'!C180=versteckt!G$5,'Erfassung Schulungstunden'!C180=versteckt!G$6)),AND(D180=versteckt!C$2,'Auswertung pro MA'!D175&gt;=6)),1,2)))</f>
        <v/>
      </c>
      <c r="CR180" s="66" t="str">
        <f t="shared" si="6"/>
        <v/>
      </c>
      <c r="CS180" s="67" t="str">
        <f>IF(ISBLANK($C180),"",IF(OR(AND(D180=versteckt!C$1,'Erfassung Schulungstunden'!E180=versteckt!B$2,'Auswertung pro MA'!E175&gt;=16,'Auswertung pro MA'!F175&gt;=3,OR('Erfassung Schulungstunden'!C180=versteckt!G$1,'Erfassung Schulungstunden'!C180=versteckt!G$2,'Erfassung Schulungstunden'!C180=versteckt!G$3,'Erfassung Schulungstunden'!C180=versteckt!G$7,'Erfassung Schulungstunden'!C180=versteckt!G$8)),AND(D180=versteckt!C$1,'Erfassung Schulungstunden'!E180=versteckt!B$2,'Auswertung pro MA'!E175&gt;=8,'Auswertung pro MA'!F175&gt;=2,OR(C180=versteckt!G$4,'Erfassung Schulungstunden'!C180=versteckt!G$5,'Erfassung Schulungstunden'!C180=versteckt!G$6))),1,2))</f>
        <v/>
      </c>
      <c r="CT180" s="66" t="str">
        <f>'Auswertung pro MA'!D175</f>
        <v/>
      </c>
      <c r="CU180" s="150"/>
      <c r="CV180" s="8"/>
      <c r="CW180" s="8"/>
    </row>
    <row r="181" spans="1:101" x14ac:dyDescent="0.25">
      <c r="A181" s="57"/>
      <c r="B181" s="172"/>
      <c r="C181" s="59"/>
      <c r="D181" s="58"/>
      <c r="E181" s="174"/>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c r="AS181" s="163"/>
      <c r="AT181" s="163"/>
      <c r="AU181" s="163"/>
      <c r="AV181" s="163"/>
      <c r="AW181" s="163"/>
      <c r="AX181" s="163"/>
      <c r="AY181" s="163"/>
      <c r="AZ181" s="163"/>
      <c r="BA181" s="163"/>
      <c r="BB181" s="163"/>
      <c r="BC181" s="163"/>
      <c r="BD181" s="163"/>
      <c r="BE181" s="163"/>
      <c r="BF181" s="163"/>
      <c r="BG181" s="163"/>
      <c r="BH181" s="163"/>
      <c r="BI181" s="163"/>
      <c r="BJ181" s="163"/>
      <c r="BK181" s="163"/>
      <c r="BL181" s="163"/>
      <c r="BM181" s="163"/>
      <c r="BN181" s="163"/>
      <c r="BO181" s="163"/>
      <c r="BP181" s="163"/>
      <c r="BQ181" s="163"/>
      <c r="BR181" s="163"/>
      <c r="BS181" s="163"/>
      <c r="BT181" s="163"/>
      <c r="BU181" s="163"/>
      <c r="BV181" s="163"/>
      <c r="BW181" s="163"/>
      <c r="BX181" s="163"/>
      <c r="BY181" s="163"/>
      <c r="BZ181" s="163"/>
      <c r="CA181" s="163"/>
      <c r="CB181" s="163"/>
      <c r="CC181" s="163"/>
      <c r="CD181" s="163"/>
      <c r="CE181" s="163"/>
      <c r="CF181" s="163"/>
      <c r="CG181" s="163"/>
      <c r="CH181" s="163"/>
      <c r="CI181" s="163"/>
      <c r="CJ181" s="163"/>
      <c r="CK181" s="163"/>
      <c r="CL181" s="163"/>
      <c r="CM181" s="163"/>
      <c r="CN181" s="163"/>
      <c r="CO181" s="163"/>
      <c r="CP181" s="163"/>
      <c r="CQ181" s="66" t="str">
        <f>IF($CQ$2=2022,IF(ISBLANK($C181),"",IF(OR(AND(D181=versteckt!C$1,'Erfassung Schulungstunden'!E181=versteckt!B$1,'Auswertung pro MA'!E176&gt;=16,'Auswertung pro MA'!F176&gt;=3,OR('Erfassung Schulungstunden'!C181=versteckt!G$1,'Erfassung Schulungstunden'!C181=versteckt!G$2,'Erfassung Schulungstunden'!C181=versteckt!G$3,'Erfassung Schulungstunden'!C181=versteckt!G$7,'Erfassung Schulungstunden'!C181=versteckt!G$8)),AND(D181=versteckt!C$1,'Erfassung Schulungstunden'!E181=versteckt!B$1,'Auswertung pro MA'!E176&gt;=8,'Auswertung pro MA'!F176&gt;=2,OR(C181=versteckt!G$4,'Erfassung Schulungstunden'!C181=versteckt!G$5,'Erfassung Schulungstunden'!C181=versteckt!G$6)),AND(D181=versteckt!C$2,'Auswertung pro MA'!D176&gt;=3)),1,2)),IF(ISBLANK($C181),"",IF(OR(AND(D181=versteckt!C$1,'Erfassung Schulungstunden'!E181=versteckt!B$1,'Auswertung pro MA'!E176&gt;=16,'Auswertung pro MA'!F176&gt;=3,OR('Erfassung Schulungstunden'!C181=versteckt!G$1,'Erfassung Schulungstunden'!C181=versteckt!G$2,'Erfassung Schulungstunden'!C181=versteckt!G$3,'Erfassung Schulungstunden'!C181=versteckt!G$7,'Erfassung Schulungstunden'!C181=versteckt!G$8)),AND(D181=versteckt!C$1,'Erfassung Schulungstunden'!E181=versteckt!B$1,'Auswertung pro MA'!E176&gt;=8,'Auswertung pro MA'!F176&gt;=2,OR(C181=versteckt!G$4,'Erfassung Schulungstunden'!C181=versteckt!G$5,'Erfassung Schulungstunden'!C181=versteckt!G$6)),AND(D181=versteckt!C$2,'Auswertung pro MA'!D176&gt;=6)),1,2)))</f>
        <v/>
      </c>
      <c r="CR181" s="66" t="str">
        <f t="shared" si="6"/>
        <v/>
      </c>
      <c r="CS181" s="67" t="str">
        <f>IF(ISBLANK($C181),"",IF(OR(AND(D181=versteckt!C$1,'Erfassung Schulungstunden'!E181=versteckt!B$2,'Auswertung pro MA'!E176&gt;=16,'Auswertung pro MA'!F176&gt;=3,OR('Erfassung Schulungstunden'!C181=versteckt!G$1,'Erfassung Schulungstunden'!C181=versteckt!G$2,'Erfassung Schulungstunden'!C181=versteckt!G$3,'Erfassung Schulungstunden'!C181=versteckt!G$7,'Erfassung Schulungstunden'!C181=versteckt!G$8)),AND(D181=versteckt!C$1,'Erfassung Schulungstunden'!E181=versteckt!B$2,'Auswertung pro MA'!E176&gt;=8,'Auswertung pro MA'!F176&gt;=2,OR(C181=versteckt!G$4,'Erfassung Schulungstunden'!C181=versteckt!G$5,'Erfassung Schulungstunden'!C181=versteckt!G$6))),1,2))</f>
        <v/>
      </c>
      <c r="CT181" s="66" t="str">
        <f>'Auswertung pro MA'!D176</f>
        <v/>
      </c>
      <c r="CU181" s="150"/>
      <c r="CV181" s="8"/>
      <c r="CW181" s="8"/>
    </row>
    <row r="182" spans="1:101" x14ac:dyDescent="0.25">
      <c r="A182" s="57"/>
      <c r="B182" s="172"/>
      <c r="C182" s="59"/>
      <c r="D182" s="59"/>
      <c r="E182" s="174"/>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3"/>
      <c r="BJ182" s="163"/>
      <c r="BK182" s="163"/>
      <c r="BL182" s="163"/>
      <c r="BM182" s="163"/>
      <c r="BN182" s="163"/>
      <c r="BO182" s="163"/>
      <c r="BP182" s="163"/>
      <c r="BQ182" s="163"/>
      <c r="BR182" s="163"/>
      <c r="BS182" s="163"/>
      <c r="BT182" s="163"/>
      <c r="BU182" s="163"/>
      <c r="BV182" s="163"/>
      <c r="BW182" s="163"/>
      <c r="BX182" s="163"/>
      <c r="BY182" s="163"/>
      <c r="BZ182" s="163"/>
      <c r="CA182" s="163"/>
      <c r="CB182" s="163"/>
      <c r="CC182" s="163"/>
      <c r="CD182" s="163"/>
      <c r="CE182" s="163"/>
      <c r="CF182" s="163"/>
      <c r="CG182" s="163"/>
      <c r="CH182" s="163"/>
      <c r="CI182" s="163"/>
      <c r="CJ182" s="163"/>
      <c r="CK182" s="163"/>
      <c r="CL182" s="163"/>
      <c r="CM182" s="163"/>
      <c r="CN182" s="163"/>
      <c r="CO182" s="163"/>
      <c r="CP182" s="163"/>
      <c r="CQ182" s="66" t="str">
        <f>IF($CQ$2=2022,IF(ISBLANK($C182),"",IF(OR(AND(D182=versteckt!C$1,'Erfassung Schulungstunden'!E182=versteckt!B$1,'Auswertung pro MA'!E177&gt;=16,'Auswertung pro MA'!F177&gt;=3,OR('Erfassung Schulungstunden'!C182=versteckt!G$1,'Erfassung Schulungstunden'!C182=versteckt!G$2,'Erfassung Schulungstunden'!C182=versteckt!G$3,'Erfassung Schulungstunden'!C182=versteckt!G$7,'Erfassung Schulungstunden'!C182=versteckt!G$8)),AND(D182=versteckt!C$1,'Erfassung Schulungstunden'!E182=versteckt!B$1,'Auswertung pro MA'!E177&gt;=8,'Auswertung pro MA'!F177&gt;=2,OR(C182=versteckt!G$4,'Erfassung Schulungstunden'!C182=versteckt!G$5,'Erfassung Schulungstunden'!C182=versteckt!G$6)),AND(D182=versteckt!C$2,'Auswertung pro MA'!D177&gt;=3)),1,2)),IF(ISBLANK($C182),"",IF(OR(AND(D182=versteckt!C$1,'Erfassung Schulungstunden'!E182=versteckt!B$1,'Auswertung pro MA'!E177&gt;=16,'Auswertung pro MA'!F177&gt;=3,OR('Erfassung Schulungstunden'!C182=versteckt!G$1,'Erfassung Schulungstunden'!C182=versteckt!G$2,'Erfassung Schulungstunden'!C182=versteckt!G$3,'Erfassung Schulungstunden'!C182=versteckt!G$7,'Erfassung Schulungstunden'!C182=versteckt!G$8)),AND(D182=versteckt!C$1,'Erfassung Schulungstunden'!E182=versteckt!B$1,'Auswertung pro MA'!E177&gt;=8,'Auswertung pro MA'!F177&gt;=2,OR(C182=versteckt!G$4,'Erfassung Schulungstunden'!C182=versteckt!G$5,'Erfassung Schulungstunden'!C182=versteckt!G$6)),AND(D182=versteckt!C$2,'Auswertung pro MA'!D177&gt;=6)),1,2)))</f>
        <v/>
      </c>
      <c r="CR182" s="66" t="str">
        <f t="shared" si="6"/>
        <v/>
      </c>
      <c r="CS182" s="67" t="str">
        <f>IF(ISBLANK($C182),"",IF(OR(AND(D182=versteckt!C$1,'Erfassung Schulungstunden'!E182=versteckt!B$2,'Auswertung pro MA'!E177&gt;=16,'Auswertung pro MA'!F177&gt;=3,OR('Erfassung Schulungstunden'!C182=versteckt!G$1,'Erfassung Schulungstunden'!C182=versteckt!G$2,'Erfassung Schulungstunden'!C182=versteckt!G$3,'Erfassung Schulungstunden'!C182=versteckt!G$7,'Erfassung Schulungstunden'!C182=versteckt!G$8)),AND(D182=versteckt!C$1,'Erfassung Schulungstunden'!E182=versteckt!B$2,'Auswertung pro MA'!E177&gt;=8,'Auswertung pro MA'!F177&gt;=2,OR(C182=versteckt!G$4,'Erfassung Schulungstunden'!C182=versteckt!G$5,'Erfassung Schulungstunden'!C182=versteckt!G$6))),1,2))</f>
        <v/>
      </c>
      <c r="CT182" s="66" t="str">
        <f>'Auswertung pro MA'!D177</f>
        <v/>
      </c>
      <c r="CU182" s="150"/>
      <c r="CV182" s="8"/>
      <c r="CW182" s="8"/>
    </row>
    <row r="183" spans="1:101" x14ac:dyDescent="0.25">
      <c r="A183" s="57"/>
      <c r="B183" s="172"/>
      <c r="C183" s="59"/>
      <c r="D183" s="59"/>
      <c r="E183" s="174"/>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163"/>
      <c r="BA183" s="163"/>
      <c r="BB183" s="163"/>
      <c r="BC183" s="163"/>
      <c r="BD183" s="163"/>
      <c r="BE183" s="163"/>
      <c r="BF183" s="163"/>
      <c r="BG183" s="163"/>
      <c r="BH183" s="163"/>
      <c r="BI183" s="163"/>
      <c r="BJ183" s="163"/>
      <c r="BK183" s="163"/>
      <c r="BL183" s="163"/>
      <c r="BM183" s="163"/>
      <c r="BN183" s="163"/>
      <c r="BO183" s="163"/>
      <c r="BP183" s="163"/>
      <c r="BQ183" s="163"/>
      <c r="BR183" s="163"/>
      <c r="BS183" s="163"/>
      <c r="BT183" s="163"/>
      <c r="BU183" s="163"/>
      <c r="BV183" s="163"/>
      <c r="BW183" s="163"/>
      <c r="BX183" s="163"/>
      <c r="BY183" s="163"/>
      <c r="BZ183" s="163"/>
      <c r="CA183" s="163"/>
      <c r="CB183" s="163"/>
      <c r="CC183" s="163"/>
      <c r="CD183" s="163"/>
      <c r="CE183" s="163"/>
      <c r="CF183" s="163"/>
      <c r="CG183" s="163"/>
      <c r="CH183" s="163"/>
      <c r="CI183" s="163"/>
      <c r="CJ183" s="163"/>
      <c r="CK183" s="163"/>
      <c r="CL183" s="163"/>
      <c r="CM183" s="163"/>
      <c r="CN183" s="163"/>
      <c r="CO183" s="163"/>
      <c r="CP183" s="163"/>
      <c r="CQ183" s="66" t="str">
        <f>IF($CQ$2=2022,IF(ISBLANK($C183),"",IF(OR(AND(D183=versteckt!C$1,'Erfassung Schulungstunden'!E183=versteckt!B$1,'Auswertung pro MA'!E178&gt;=16,'Auswertung pro MA'!F178&gt;=3,OR('Erfassung Schulungstunden'!C183=versteckt!G$1,'Erfassung Schulungstunden'!C183=versteckt!G$2,'Erfassung Schulungstunden'!C183=versteckt!G$3,'Erfassung Schulungstunden'!C183=versteckt!G$7,'Erfassung Schulungstunden'!C183=versteckt!G$8)),AND(D183=versteckt!C$1,'Erfassung Schulungstunden'!E183=versteckt!B$1,'Auswertung pro MA'!E178&gt;=8,'Auswertung pro MA'!F178&gt;=2,OR(C183=versteckt!G$4,'Erfassung Schulungstunden'!C183=versteckt!G$5,'Erfassung Schulungstunden'!C183=versteckt!G$6)),AND(D183=versteckt!C$2,'Auswertung pro MA'!D178&gt;=3)),1,2)),IF(ISBLANK($C183),"",IF(OR(AND(D183=versteckt!C$1,'Erfassung Schulungstunden'!E183=versteckt!B$1,'Auswertung pro MA'!E178&gt;=16,'Auswertung pro MA'!F178&gt;=3,OR('Erfassung Schulungstunden'!C183=versteckt!G$1,'Erfassung Schulungstunden'!C183=versteckt!G$2,'Erfassung Schulungstunden'!C183=versteckt!G$3,'Erfassung Schulungstunden'!C183=versteckt!G$7,'Erfassung Schulungstunden'!C183=versteckt!G$8)),AND(D183=versteckt!C$1,'Erfassung Schulungstunden'!E183=versteckt!B$1,'Auswertung pro MA'!E178&gt;=8,'Auswertung pro MA'!F178&gt;=2,OR(C183=versteckt!G$4,'Erfassung Schulungstunden'!C183=versteckt!G$5,'Erfassung Schulungstunden'!C183=versteckt!G$6)),AND(D183=versteckt!C$2,'Auswertung pro MA'!D178&gt;=6)),1,2)))</f>
        <v/>
      </c>
      <c r="CR183" s="66" t="str">
        <f t="shared" si="6"/>
        <v/>
      </c>
      <c r="CS183" s="67" t="str">
        <f>IF(ISBLANK($C183),"",IF(OR(AND(D183=versteckt!C$1,'Erfassung Schulungstunden'!E183=versteckt!B$2,'Auswertung pro MA'!E178&gt;=16,'Auswertung pro MA'!F178&gt;=3,OR('Erfassung Schulungstunden'!C183=versteckt!G$1,'Erfassung Schulungstunden'!C183=versteckt!G$2,'Erfassung Schulungstunden'!C183=versteckt!G$3,'Erfassung Schulungstunden'!C183=versteckt!G$7,'Erfassung Schulungstunden'!C183=versteckt!G$8)),AND(D183=versteckt!C$1,'Erfassung Schulungstunden'!E183=versteckt!B$2,'Auswertung pro MA'!E178&gt;=8,'Auswertung pro MA'!F178&gt;=2,OR(C183=versteckt!G$4,'Erfassung Schulungstunden'!C183=versteckt!G$5,'Erfassung Schulungstunden'!C183=versteckt!G$6))),1,2))</f>
        <v/>
      </c>
      <c r="CT183" s="66" t="str">
        <f>'Auswertung pro MA'!D178</f>
        <v/>
      </c>
      <c r="CU183" s="150"/>
      <c r="CV183" s="8"/>
      <c r="CW183" s="8"/>
    </row>
    <row r="184" spans="1:101" x14ac:dyDescent="0.25">
      <c r="A184" s="57"/>
      <c r="B184" s="172"/>
      <c r="C184" s="59"/>
      <c r="D184" s="58"/>
      <c r="E184" s="174"/>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c r="AX184" s="163"/>
      <c r="AY184" s="163"/>
      <c r="AZ184" s="163"/>
      <c r="BA184" s="163"/>
      <c r="BB184" s="163"/>
      <c r="BC184" s="163"/>
      <c r="BD184" s="163"/>
      <c r="BE184" s="163"/>
      <c r="BF184" s="163"/>
      <c r="BG184" s="163"/>
      <c r="BH184" s="163"/>
      <c r="BI184" s="163"/>
      <c r="BJ184" s="163"/>
      <c r="BK184" s="163"/>
      <c r="BL184" s="163"/>
      <c r="BM184" s="163"/>
      <c r="BN184" s="163"/>
      <c r="BO184" s="163"/>
      <c r="BP184" s="163"/>
      <c r="BQ184" s="163"/>
      <c r="BR184" s="163"/>
      <c r="BS184" s="163"/>
      <c r="BT184" s="163"/>
      <c r="BU184" s="163"/>
      <c r="BV184" s="163"/>
      <c r="BW184" s="163"/>
      <c r="BX184" s="163"/>
      <c r="BY184" s="163"/>
      <c r="BZ184" s="163"/>
      <c r="CA184" s="163"/>
      <c r="CB184" s="163"/>
      <c r="CC184" s="163"/>
      <c r="CD184" s="163"/>
      <c r="CE184" s="163"/>
      <c r="CF184" s="163"/>
      <c r="CG184" s="163"/>
      <c r="CH184" s="163"/>
      <c r="CI184" s="163"/>
      <c r="CJ184" s="163"/>
      <c r="CK184" s="163"/>
      <c r="CL184" s="163"/>
      <c r="CM184" s="163"/>
      <c r="CN184" s="163"/>
      <c r="CO184" s="163"/>
      <c r="CP184" s="163"/>
      <c r="CQ184" s="66" t="str">
        <f>IF($CQ$2=2022,IF(ISBLANK($C184),"",IF(OR(AND(D184=versteckt!C$1,'Erfassung Schulungstunden'!E184=versteckt!B$1,'Auswertung pro MA'!E179&gt;=16,'Auswertung pro MA'!F179&gt;=3,OR('Erfassung Schulungstunden'!C184=versteckt!G$1,'Erfassung Schulungstunden'!C184=versteckt!G$2,'Erfassung Schulungstunden'!C184=versteckt!G$3,'Erfassung Schulungstunden'!C184=versteckt!G$7,'Erfassung Schulungstunden'!C184=versteckt!G$8)),AND(D184=versteckt!C$1,'Erfassung Schulungstunden'!E184=versteckt!B$1,'Auswertung pro MA'!E179&gt;=8,'Auswertung pro MA'!F179&gt;=2,OR(C184=versteckt!G$4,'Erfassung Schulungstunden'!C184=versteckt!G$5,'Erfassung Schulungstunden'!C184=versteckt!G$6)),AND(D184=versteckt!C$2,'Auswertung pro MA'!D179&gt;=3)),1,2)),IF(ISBLANK($C184),"",IF(OR(AND(D184=versteckt!C$1,'Erfassung Schulungstunden'!E184=versteckt!B$1,'Auswertung pro MA'!E179&gt;=16,'Auswertung pro MA'!F179&gt;=3,OR('Erfassung Schulungstunden'!C184=versteckt!G$1,'Erfassung Schulungstunden'!C184=versteckt!G$2,'Erfassung Schulungstunden'!C184=versteckt!G$3,'Erfassung Schulungstunden'!C184=versteckt!G$7,'Erfassung Schulungstunden'!C184=versteckt!G$8)),AND(D184=versteckt!C$1,'Erfassung Schulungstunden'!E184=versteckt!B$1,'Auswertung pro MA'!E179&gt;=8,'Auswertung pro MA'!F179&gt;=2,OR(C184=versteckt!G$4,'Erfassung Schulungstunden'!C184=versteckt!G$5,'Erfassung Schulungstunden'!C184=versteckt!G$6)),AND(D184=versteckt!C$2,'Auswertung pro MA'!D179&gt;=6)),1,2)))</f>
        <v/>
      </c>
      <c r="CR184" s="66" t="str">
        <f t="shared" si="6"/>
        <v/>
      </c>
      <c r="CS184" s="67" t="str">
        <f>IF(ISBLANK($C184),"",IF(OR(AND(D184=versteckt!C$1,'Erfassung Schulungstunden'!E184=versteckt!B$2,'Auswertung pro MA'!E179&gt;=16,'Auswertung pro MA'!F179&gt;=3,OR('Erfassung Schulungstunden'!C184=versteckt!G$1,'Erfassung Schulungstunden'!C184=versteckt!G$2,'Erfassung Schulungstunden'!C184=versteckt!G$3,'Erfassung Schulungstunden'!C184=versteckt!G$7,'Erfassung Schulungstunden'!C184=versteckt!G$8)),AND(D184=versteckt!C$1,'Erfassung Schulungstunden'!E184=versteckt!B$2,'Auswertung pro MA'!E179&gt;=8,'Auswertung pro MA'!F179&gt;=2,OR(C184=versteckt!G$4,'Erfassung Schulungstunden'!C184=versteckt!G$5,'Erfassung Schulungstunden'!C184=versteckt!G$6))),1,2))</f>
        <v/>
      </c>
      <c r="CT184" s="66" t="str">
        <f>'Auswertung pro MA'!D179</f>
        <v/>
      </c>
      <c r="CU184" s="150"/>
      <c r="CV184" s="8"/>
      <c r="CW184" s="8"/>
    </row>
    <row r="185" spans="1:101" x14ac:dyDescent="0.25">
      <c r="A185" s="57"/>
      <c r="B185" s="172"/>
      <c r="C185" s="59"/>
      <c r="D185" s="58"/>
      <c r="E185" s="174"/>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c r="BA185" s="163"/>
      <c r="BB185" s="163"/>
      <c r="BC185" s="163"/>
      <c r="BD185" s="163"/>
      <c r="BE185" s="163"/>
      <c r="BF185" s="163"/>
      <c r="BG185" s="163"/>
      <c r="BH185" s="163"/>
      <c r="BI185" s="163"/>
      <c r="BJ185" s="163"/>
      <c r="BK185" s="163"/>
      <c r="BL185" s="163"/>
      <c r="BM185" s="163"/>
      <c r="BN185" s="163"/>
      <c r="BO185" s="163"/>
      <c r="BP185" s="163"/>
      <c r="BQ185" s="163"/>
      <c r="BR185" s="163"/>
      <c r="BS185" s="163"/>
      <c r="BT185" s="163"/>
      <c r="BU185" s="163"/>
      <c r="BV185" s="163"/>
      <c r="BW185" s="163"/>
      <c r="BX185" s="163"/>
      <c r="BY185" s="163"/>
      <c r="BZ185" s="163"/>
      <c r="CA185" s="163"/>
      <c r="CB185" s="163"/>
      <c r="CC185" s="163"/>
      <c r="CD185" s="163"/>
      <c r="CE185" s="163"/>
      <c r="CF185" s="163"/>
      <c r="CG185" s="163"/>
      <c r="CH185" s="163"/>
      <c r="CI185" s="163"/>
      <c r="CJ185" s="163"/>
      <c r="CK185" s="163"/>
      <c r="CL185" s="163"/>
      <c r="CM185" s="163"/>
      <c r="CN185" s="163"/>
      <c r="CO185" s="163"/>
      <c r="CP185" s="163"/>
      <c r="CQ185" s="66" t="str">
        <f>IF($CQ$2=2022,IF(ISBLANK($C185),"",IF(OR(AND(D185=versteckt!C$1,'Erfassung Schulungstunden'!E185=versteckt!B$1,'Auswertung pro MA'!E180&gt;=16,'Auswertung pro MA'!F180&gt;=3,OR('Erfassung Schulungstunden'!C185=versteckt!G$1,'Erfassung Schulungstunden'!C185=versteckt!G$2,'Erfassung Schulungstunden'!C185=versteckt!G$3,'Erfassung Schulungstunden'!C185=versteckt!G$7,'Erfassung Schulungstunden'!C185=versteckt!G$8)),AND(D185=versteckt!C$1,'Erfassung Schulungstunden'!E185=versteckt!B$1,'Auswertung pro MA'!E180&gt;=8,'Auswertung pro MA'!F180&gt;=2,OR(C185=versteckt!G$4,'Erfassung Schulungstunden'!C185=versteckt!G$5,'Erfassung Schulungstunden'!C185=versteckt!G$6)),AND(D185=versteckt!C$2,'Auswertung pro MA'!D180&gt;=3)),1,2)),IF(ISBLANK($C185),"",IF(OR(AND(D185=versteckt!C$1,'Erfassung Schulungstunden'!E185=versteckt!B$1,'Auswertung pro MA'!E180&gt;=16,'Auswertung pro MA'!F180&gt;=3,OR('Erfassung Schulungstunden'!C185=versteckt!G$1,'Erfassung Schulungstunden'!C185=versteckt!G$2,'Erfassung Schulungstunden'!C185=versteckt!G$3,'Erfassung Schulungstunden'!C185=versteckt!G$7,'Erfassung Schulungstunden'!C185=versteckt!G$8)),AND(D185=versteckt!C$1,'Erfassung Schulungstunden'!E185=versteckt!B$1,'Auswertung pro MA'!E180&gt;=8,'Auswertung pro MA'!F180&gt;=2,OR(C185=versteckt!G$4,'Erfassung Schulungstunden'!C185=versteckt!G$5,'Erfassung Schulungstunden'!C185=versteckt!G$6)),AND(D185=versteckt!C$2,'Auswertung pro MA'!D180&gt;=6)),1,2)))</f>
        <v/>
      </c>
      <c r="CR185" s="66" t="str">
        <f t="shared" si="6"/>
        <v/>
      </c>
      <c r="CS185" s="67" t="str">
        <f>IF(ISBLANK($C185),"",IF(OR(AND(D185=versteckt!C$1,'Erfassung Schulungstunden'!E185=versteckt!B$2,'Auswertung pro MA'!E180&gt;=16,'Auswertung pro MA'!F180&gt;=3,OR('Erfassung Schulungstunden'!C185=versteckt!G$1,'Erfassung Schulungstunden'!C185=versteckt!G$2,'Erfassung Schulungstunden'!C185=versteckt!G$3,'Erfassung Schulungstunden'!C185=versteckt!G$7,'Erfassung Schulungstunden'!C185=versteckt!G$8)),AND(D185=versteckt!C$1,'Erfassung Schulungstunden'!E185=versteckt!B$2,'Auswertung pro MA'!E180&gt;=8,'Auswertung pro MA'!F180&gt;=2,OR(C185=versteckt!G$4,'Erfassung Schulungstunden'!C185=versteckt!G$5,'Erfassung Schulungstunden'!C185=versteckt!G$6))),1,2))</f>
        <v/>
      </c>
      <c r="CT185" s="66" t="str">
        <f>'Auswertung pro MA'!D180</f>
        <v/>
      </c>
      <c r="CU185" s="150"/>
      <c r="CV185" s="8"/>
      <c r="CW185" s="8"/>
    </row>
    <row r="186" spans="1:101" x14ac:dyDescent="0.25">
      <c r="A186" s="57"/>
      <c r="B186" s="172"/>
      <c r="C186" s="59"/>
      <c r="D186" s="58"/>
      <c r="E186" s="174"/>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c r="AS186" s="163"/>
      <c r="AT186" s="163"/>
      <c r="AU186" s="163"/>
      <c r="AV186" s="163"/>
      <c r="AW186" s="163"/>
      <c r="AX186" s="163"/>
      <c r="AY186" s="163"/>
      <c r="AZ186" s="163"/>
      <c r="BA186" s="163"/>
      <c r="BB186" s="163"/>
      <c r="BC186" s="163"/>
      <c r="BD186" s="163"/>
      <c r="BE186" s="163"/>
      <c r="BF186" s="163"/>
      <c r="BG186" s="163"/>
      <c r="BH186" s="163"/>
      <c r="BI186" s="163"/>
      <c r="BJ186" s="163"/>
      <c r="BK186" s="163"/>
      <c r="BL186" s="163"/>
      <c r="BM186" s="163"/>
      <c r="BN186" s="163"/>
      <c r="BO186" s="163"/>
      <c r="BP186" s="163"/>
      <c r="BQ186" s="163"/>
      <c r="BR186" s="163"/>
      <c r="BS186" s="163"/>
      <c r="BT186" s="163"/>
      <c r="BU186" s="163"/>
      <c r="BV186" s="163"/>
      <c r="BW186" s="163"/>
      <c r="BX186" s="163"/>
      <c r="BY186" s="163"/>
      <c r="BZ186" s="163"/>
      <c r="CA186" s="163"/>
      <c r="CB186" s="163"/>
      <c r="CC186" s="163"/>
      <c r="CD186" s="163"/>
      <c r="CE186" s="163"/>
      <c r="CF186" s="163"/>
      <c r="CG186" s="163"/>
      <c r="CH186" s="163"/>
      <c r="CI186" s="163"/>
      <c r="CJ186" s="163"/>
      <c r="CK186" s="163"/>
      <c r="CL186" s="163"/>
      <c r="CM186" s="163"/>
      <c r="CN186" s="163"/>
      <c r="CO186" s="163"/>
      <c r="CP186" s="163"/>
      <c r="CQ186" s="66" t="str">
        <f>IF($CQ$2=2022,IF(ISBLANK($C186),"",IF(OR(AND(D186=versteckt!C$1,'Erfassung Schulungstunden'!E186=versteckt!B$1,'Auswertung pro MA'!E181&gt;=16,'Auswertung pro MA'!F181&gt;=3,OR('Erfassung Schulungstunden'!C186=versteckt!G$1,'Erfassung Schulungstunden'!C186=versteckt!G$2,'Erfassung Schulungstunden'!C186=versteckt!G$3,'Erfassung Schulungstunden'!C186=versteckt!G$7,'Erfassung Schulungstunden'!C186=versteckt!G$8)),AND(D186=versteckt!C$1,'Erfassung Schulungstunden'!E186=versteckt!B$1,'Auswertung pro MA'!E181&gt;=8,'Auswertung pro MA'!F181&gt;=2,OR(C186=versteckt!G$4,'Erfassung Schulungstunden'!C186=versteckt!G$5,'Erfassung Schulungstunden'!C186=versteckt!G$6)),AND(D186=versteckt!C$2,'Auswertung pro MA'!D181&gt;=3)),1,2)),IF(ISBLANK($C186),"",IF(OR(AND(D186=versteckt!C$1,'Erfassung Schulungstunden'!E186=versteckt!B$1,'Auswertung pro MA'!E181&gt;=16,'Auswertung pro MA'!F181&gt;=3,OR('Erfassung Schulungstunden'!C186=versteckt!G$1,'Erfassung Schulungstunden'!C186=versteckt!G$2,'Erfassung Schulungstunden'!C186=versteckt!G$3,'Erfassung Schulungstunden'!C186=versteckt!G$7,'Erfassung Schulungstunden'!C186=versteckt!G$8)),AND(D186=versteckt!C$1,'Erfassung Schulungstunden'!E186=versteckt!B$1,'Auswertung pro MA'!E181&gt;=8,'Auswertung pro MA'!F181&gt;=2,OR(C186=versteckt!G$4,'Erfassung Schulungstunden'!C186=versteckt!G$5,'Erfassung Schulungstunden'!C186=versteckt!G$6)),AND(D186=versteckt!C$2,'Auswertung pro MA'!D181&gt;=6)),1,2)))</f>
        <v/>
      </c>
      <c r="CR186" s="66" t="str">
        <f t="shared" si="6"/>
        <v/>
      </c>
      <c r="CS186" s="67" t="str">
        <f>IF(ISBLANK($C186),"",IF(OR(AND(D186=versteckt!C$1,'Erfassung Schulungstunden'!E186=versteckt!B$2,'Auswertung pro MA'!E181&gt;=16,'Auswertung pro MA'!F181&gt;=3,OR('Erfassung Schulungstunden'!C186=versteckt!G$1,'Erfassung Schulungstunden'!C186=versteckt!G$2,'Erfassung Schulungstunden'!C186=versteckt!G$3,'Erfassung Schulungstunden'!C186=versteckt!G$7,'Erfassung Schulungstunden'!C186=versteckt!G$8)),AND(D186=versteckt!C$1,'Erfassung Schulungstunden'!E186=versteckt!B$2,'Auswertung pro MA'!E181&gt;=8,'Auswertung pro MA'!F181&gt;=2,OR(C186=versteckt!G$4,'Erfassung Schulungstunden'!C186=versteckt!G$5,'Erfassung Schulungstunden'!C186=versteckt!G$6))),1,2))</f>
        <v/>
      </c>
      <c r="CT186" s="66" t="str">
        <f>'Auswertung pro MA'!D181</f>
        <v/>
      </c>
      <c r="CU186" s="150"/>
      <c r="CV186" s="8"/>
      <c r="CW186" s="8"/>
    </row>
    <row r="187" spans="1:101" x14ac:dyDescent="0.25">
      <c r="A187" s="57"/>
      <c r="B187" s="172"/>
      <c r="C187" s="59"/>
      <c r="D187" s="59"/>
      <c r="E187" s="174"/>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3"/>
      <c r="AY187" s="163"/>
      <c r="AZ187" s="163"/>
      <c r="BA187" s="163"/>
      <c r="BB187" s="163"/>
      <c r="BC187" s="163"/>
      <c r="BD187" s="163"/>
      <c r="BE187" s="163"/>
      <c r="BF187" s="163"/>
      <c r="BG187" s="163"/>
      <c r="BH187" s="163"/>
      <c r="BI187" s="163"/>
      <c r="BJ187" s="163"/>
      <c r="BK187" s="163"/>
      <c r="BL187" s="163"/>
      <c r="BM187" s="163"/>
      <c r="BN187" s="163"/>
      <c r="BO187" s="163"/>
      <c r="BP187" s="163"/>
      <c r="BQ187" s="163"/>
      <c r="BR187" s="163"/>
      <c r="BS187" s="163"/>
      <c r="BT187" s="163"/>
      <c r="BU187" s="163"/>
      <c r="BV187" s="163"/>
      <c r="BW187" s="163"/>
      <c r="BX187" s="163"/>
      <c r="BY187" s="163"/>
      <c r="BZ187" s="163"/>
      <c r="CA187" s="163"/>
      <c r="CB187" s="163"/>
      <c r="CC187" s="163"/>
      <c r="CD187" s="163"/>
      <c r="CE187" s="163"/>
      <c r="CF187" s="163"/>
      <c r="CG187" s="163"/>
      <c r="CH187" s="163"/>
      <c r="CI187" s="163"/>
      <c r="CJ187" s="163"/>
      <c r="CK187" s="163"/>
      <c r="CL187" s="163"/>
      <c r="CM187" s="163"/>
      <c r="CN187" s="163"/>
      <c r="CO187" s="163"/>
      <c r="CP187" s="163"/>
      <c r="CQ187" s="66" t="str">
        <f>IF($CQ$2=2022,IF(ISBLANK($C187),"",IF(OR(AND(D187=versteckt!C$1,'Erfassung Schulungstunden'!E187=versteckt!B$1,'Auswertung pro MA'!E182&gt;=16,'Auswertung pro MA'!F182&gt;=3,OR('Erfassung Schulungstunden'!C187=versteckt!G$1,'Erfassung Schulungstunden'!C187=versteckt!G$2,'Erfassung Schulungstunden'!C187=versteckt!G$3,'Erfassung Schulungstunden'!C187=versteckt!G$7,'Erfassung Schulungstunden'!C187=versteckt!G$8)),AND(D187=versteckt!C$1,'Erfassung Schulungstunden'!E187=versteckt!B$1,'Auswertung pro MA'!E182&gt;=8,'Auswertung pro MA'!F182&gt;=2,OR(C187=versteckt!G$4,'Erfassung Schulungstunden'!C187=versteckt!G$5,'Erfassung Schulungstunden'!C187=versteckt!G$6)),AND(D187=versteckt!C$2,'Auswertung pro MA'!D182&gt;=3)),1,2)),IF(ISBLANK($C187),"",IF(OR(AND(D187=versteckt!C$1,'Erfassung Schulungstunden'!E187=versteckt!B$1,'Auswertung pro MA'!E182&gt;=16,'Auswertung pro MA'!F182&gt;=3,OR('Erfassung Schulungstunden'!C187=versteckt!G$1,'Erfassung Schulungstunden'!C187=versteckt!G$2,'Erfassung Schulungstunden'!C187=versteckt!G$3,'Erfassung Schulungstunden'!C187=versteckt!G$7,'Erfassung Schulungstunden'!C187=versteckt!G$8)),AND(D187=versteckt!C$1,'Erfassung Schulungstunden'!E187=versteckt!B$1,'Auswertung pro MA'!E182&gt;=8,'Auswertung pro MA'!F182&gt;=2,OR(C187=versteckt!G$4,'Erfassung Schulungstunden'!C187=versteckt!G$5,'Erfassung Schulungstunden'!C187=versteckt!G$6)),AND(D187=versteckt!C$2,'Auswertung pro MA'!D182&gt;=6)),1,2)))</f>
        <v/>
      </c>
      <c r="CR187" s="66" t="str">
        <f t="shared" si="6"/>
        <v/>
      </c>
      <c r="CS187" s="67" t="str">
        <f>IF(ISBLANK($C187),"",IF(OR(AND(D187=versteckt!C$1,'Erfassung Schulungstunden'!E187=versteckt!B$2,'Auswertung pro MA'!E182&gt;=16,'Auswertung pro MA'!F182&gt;=3,OR('Erfassung Schulungstunden'!C187=versteckt!G$1,'Erfassung Schulungstunden'!C187=versteckt!G$2,'Erfassung Schulungstunden'!C187=versteckt!G$3,'Erfassung Schulungstunden'!C187=versteckt!G$7,'Erfassung Schulungstunden'!C187=versteckt!G$8)),AND(D187=versteckt!C$1,'Erfassung Schulungstunden'!E187=versteckt!B$2,'Auswertung pro MA'!E182&gt;=8,'Auswertung pro MA'!F182&gt;=2,OR(C187=versteckt!G$4,'Erfassung Schulungstunden'!C187=versteckt!G$5,'Erfassung Schulungstunden'!C187=versteckt!G$6))),1,2))</f>
        <v/>
      </c>
      <c r="CT187" s="66" t="str">
        <f>'Auswertung pro MA'!D182</f>
        <v/>
      </c>
      <c r="CU187" s="150"/>
      <c r="CV187" s="8"/>
      <c r="CW187" s="8"/>
    </row>
    <row r="188" spans="1:101" x14ac:dyDescent="0.25">
      <c r="A188" s="57"/>
      <c r="B188" s="172"/>
      <c r="C188" s="59"/>
      <c r="D188" s="59"/>
      <c r="E188" s="174"/>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c r="BB188" s="163"/>
      <c r="BC188" s="163"/>
      <c r="BD188" s="163"/>
      <c r="BE188" s="163"/>
      <c r="BF188" s="163"/>
      <c r="BG188" s="163"/>
      <c r="BH188" s="163"/>
      <c r="BI188" s="163"/>
      <c r="BJ188" s="163"/>
      <c r="BK188" s="163"/>
      <c r="BL188" s="163"/>
      <c r="BM188" s="163"/>
      <c r="BN188" s="163"/>
      <c r="BO188" s="163"/>
      <c r="BP188" s="163"/>
      <c r="BQ188" s="163"/>
      <c r="BR188" s="163"/>
      <c r="BS188" s="163"/>
      <c r="BT188" s="163"/>
      <c r="BU188" s="163"/>
      <c r="BV188" s="163"/>
      <c r="BW188" s="163"/>
      <c r="BX188" s="163"/>
      <c r="BY188" s="163"/>
      <c r="BZ188" s="163"/>
      <c r="CA188" s="163"/>
      <c r="CB188" s="163"/>
      <c r="CC188" s="163"/>
      <c r="CD188" s="163"/>
      <c r="CE188" s="163"/>
      <c r="CF188" s="163"/>
      <c r="CG188" s="163"/>
      <c r="CH188" s="163"/>
      <c r="CI188" s="163"/>
      <c r="CJ188" s="163"/>
      <c r="CK188" s="163"/>
      <c r="CL188" s="163"/>
      <c r="CM188" s="163"/>
      <c r="CN188" s="163"/>
      <c r="CO188" s="163"/>
      <c r="CP188" s="163"/>
      <c r="CQ188" s="66" t="str">
        <f>IF($CQ$2=2022,IF(ISBLANK($C188),"",IF(OR(AND(D188=versteckt!C$1,'Erfassung Schulungstunden'!E188=versteckt!B$1,'Auswertung pro MA'!E183&gt;=16,'Auswertung pro MA'!F183&gt;=3,OR('Erfassung Schulungstunden'!C188=versteckt!G$1,'Erfassung Schulungstunden'!C188=versteckt!G$2,'Erfassung Schulungstunden'!C188=versteckt!G$3,'Erfassung Schulungstunden'!C188=versteckt!G$7,'Erfassung Schulungstunden'!C188=versteckt!G$8)),AND(D188=versteckt!C$1,'Erfassung Schulungstunden'!E188=versteckt!B$1,'Auswertung pro MA'!E183&gt;=8,'Auswertung pro MA'!F183&gt;=2,OR(C188=versteckt!G$4,'Erfassung Schulungstunden'!C188=versteckt!G$5,'Erfassung Schulungstunden'!C188=versteckt!G$6)),AND(D188=versteckt!C$2,'Auswertung pro MA'!D183&gt;=3)),1,2)),IF(ISBLANK($C188),"",IF(OR(AND(D188=versteckt!C$1,'Erfassung Schulungstunden'!E188=versteckt!B$1,'Auswertung pro MA'!E183&gt;=16,'Auswertung pro MA'!F183&gt;=3,OR('Erfassung Schulungstunden'!C188=versteckt!G$1,'Erfassung Schulungstunden'!C188=versteckt!G$2,'Erfassung Schulungstunden'!C188=versteckt!G$3,'Erfassung Schulungstunden'!C188=versteckt!G$7,'Erfassung Schulungstunden'!C188=versteckt!G$8)),AND(D188=versteckt!C$1,'Erfassung Schulungstunden'!E188=versteckt!B$1,'Auswertung pro MA'!E183&gt;=8,'Auswertung pro MA'!F183&gt;=2,OR(C188=versteckt!G$4,'Erfassung Schulungstunden'!C188=versteckt!G$5,'Erfassung Schulungstunden'!C188=versteckt!G$6)),AND(D188=versteckt!C$2,'Auswertung pro MA'!D183&gt;=6)),1,2)))</f>
        <v/>
      </c>
      <c r="CR188" s="66" t="str">
        <f t="shared" si="6"/>
        <v/>
      </c>
      <c r="CS188" s="67" t="str">
        <f>IF(ISBLANK($C188),"",IF(OR(AND(D188=versteckt!C$1,'Erfassung Schulungstunden'!E188=versteckt!B$2,'Auswertung pro MA'!E183&gt;=16,'Auswertung pro MA'!F183&gt;=3,OR('Erfassung Schulungstunden'!C188=versteckt!G$1,'Erfassung Schulungstunden'!C188=versteckt!G$2,'Erfassung Schulungstunden'!C188=versteckt!G$3,'Erfassung Schulungstunden'!C188=versteckt!G$7,'Erfassung Schulungstunden'!C188=versteckt!G$8)),AND(D188=versteckt!C$1,'Erfassung Schulungstunden'!E188=versteckt!B$2,'Auswertung pro MA'!E183&gt;=8,'Auswertung pro MA'!F183&gt;=2,OR(C188=versteckt!G$4,'Erfassung Schulungstunden'!C188=versteckt!G$5,'Erfassung Schulungstunden'!C188=versteckt!G$6))),1,2))</f>
        <v/>
      </c>
      <c r="CT188" s="66" t="str">
        <f>'Auswertung pro MA'!D183</f>
        <v/>
      </c>
      <c r="CU188" s="150"/>
      <c r="CV188" s="8"/>
      <c r="CW188" s="8"/>
    </row>
    <row r="189" spans="1:101" x14ac:dyDescent="0.25">
      <c r="A189" s="57"/>
      <c r="B189" s="172"/>
      <c r="C189" s="59"/>
      <c r="D189" s="58"/>
      <c r="E189" s="174"/>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c r="BA189" s="163"/>
      <c r="BB189" s="163"/>
      <c r="BC189" s="163"/>
      <c r="BD189" s="163"/>
      <c r="BE189" s="163"/>
      <c r="BF189" s="163"/>
      <c r="BG189" s="163"/>
      <c r="BH189" s="163"/>
      <c r="BI189" s="163"/>
      <c r="BJ189" s="163"/>
      <c r="BK189" s="163"/>
      <c r="BL189" s="163"/>
      <c r="BM189" s="163"/>
      <c r="BN189" s="163"/>
      <c r="BO189" s="163"/>
      <c r="BP189" s="163"/>
      <c r="BQ189" s="163"/>
      <c r="BR189" s="163"/>
      <c r="BS189" s="163"/>
      <c r="BT189" s="163"/>
      <c r="BU189" s="163"/>
      <c r="BV189" s="163"/>
      <c r="BW189" s="163"/>
      <c r="BX189" s="163"/>
      <c r="BY189" s="163"/>
      <c r="BZ189" s="163"/>
      <c r="CA189" s="163"/>
      <c r="CB189" s="163"/>
      <c r="CC189" s="163"/>
      <c r="CD189" s="163"/>
      <c r="CE189" s="163"/>
      <c r="CF189" s="163"/>
      <c r="CG189" s="163"/>
      <c r="CH189" s="163"/>
      <c r="CI189" s="163"/>
      <c r="CJ189" s="163"/>
      <c r="CK189" s="163"/>
      <c r="CL189" s="163"/>
      <c r="CM189" s="163"/>
      <c r="CN189" s="163"/>
      <c r="CO189" s="163"/>
      <c r="CP189" s="163"/>
      <c r="CQ189" s="66" t="str">
        <f>IF($CQ$2=2022,IF(ISBLANK($C189),"",IF(OR(AND(D189=versteckt!C$1,'Erfassung Schulungstunden'!E189=versteckt!B$1,'Auswertung pro MA'!E184&gt;=16,'Auswertung pro MA'!F184&gt;=3,OR('Erfassung Schulungstunden'!C189=versteckt!G$1,'Erfassung Schulungstunden'!C189=versteckt!G$2,'Erfassung Schulungstunden'!C189=versteckt!G$3,'Erfassung Schulungstunden'!C189=versteckt!G$7,'Erfassung Schulungstunden'!C189=versteckt!G$8)),AND(D189=versteckt!C$1,'Erfassung Schulungstunden'!E189=versteckt!B$1,'Auswertung pro MA'!E184&gt;=8,'Auswertung pro MA'!F184&gt;=2,OR(C189=versteckt!G$4,'Erfassung Schulungstunden'!C189=versteckt!G$5,'Erfassung Schulungstunden'!C189=versteckt!G$6)),AND(D189=versteckt!C$2,'Auswertung pro MA'!D184&gt;=3)),1,2)),IF(ISBLANK($C189),"",IF(OR(AND(D189=versteckt!C$1,'Erfassung Schulungstunden'!E189=versteckt!B$1,'Auswertung pro MA'!E184&gt;=16,'Auswertung pro MA'!F184&gt;=3,OR('Erfassung Schulungstunden'!C189=versteckt!G$1,'Erfassung Schulungstunden'!C189=versteckt!G$2,'Erfassung Schulungstunden'!C189=versteckt!G$3,'Erfassung Schulungstunden'!C189=versteckt!G$7,'Erfassung Schulungstunden'!C189=versteckt!G$8)),AND(D189=versteckt!C$1,'Erfassung Schulungstunden'!E189=versteckt!B$1,'Auswertung pro MA'!E184&gt;=8,'Auswertung pro MA'!F184&gt;=2,OR(C189=versteckt!G$4,'Erfassung Schulungstunden'!C189=versteckt!G$5,'Erfassung Schulungstunden'!C189=versteckt!G$6)),AND(D189=versteckt!C$2,'Auswertung pro MA'!D184&gt;=6)),1,2)))</f>
        <v/>
      </c>
      <c r="CR189" s="66" t="str">
        <f t="shared" si="6"/>
        <v/>
      </c>
      <c r="CS189" s="67" t="str">
        <f>IF(ISBLANK($C189),"",IF(OR(AND(D189=versteckt!C$1,'Erfassung Schulungstunden'!E189=versteckt!B$2,'Auswertung pro MA'!E184&gt;=16,'Auswertung pro MA'!F184&gt;=3,OR('Erfassung Schulungstunden'!C189=versteckt!G$1,'Erfassung Schulungstunden'!C189=versteckt!G$2,'Erfassung Schulungstunden'!C189=versteckt!G$3,'Erfassung Schulungstunden'!C189=versteckt!G$7,'Erfassung Schulungstunden'!C189=versteckt!G$8)),AND(D189=versteckt!C$1,'Erfassung Schulungstunden'!E189=versteckt!B$2,'Auswertung pro MA'!E184&gt;=8,'Auswertung pro MA'!F184&gt;=2,OR(C189=versteckt!G$4,'Erfassung Schulungstunden'!C189=versteckt!G$5,'Erfassung Schulungstunden'!C189=versteckt!G$6))),1,2))</f>
        <v/>
      </c>
      <c r="CT189" s="66" t="str">
        <f>'Auswertung pro MA'!D184</f>
        <v/>
      </c>
      <c r="CU189" s="150"/>
      <c r="CV189" s="8"/>
      <c r="CW189" s="8"/>
    </row>
    <row r="190" spans="1:101" x14ac:dyDescent="0.25">
      <c r="A190" s="57"/>
      <c r="B190" s="172"/>
      <c r="C190" s="59"/>
      <c r="D190" s="58"/>
      <c r="E190" s="174"/>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c r="BM190" s="163"/>
      <c r="BN190" s="163"/>
      <c r="BO190" s="163"/>
      <c r="BP190" s="163"/>
      <c r="BQ190" s="163"/>
      <c r="BR190" s="163"/>
      <c r="BS190" s="163"/>
      <c r="BT190" s="163"/>
      <c r="BU190" s="163"/>
      <c r="BV190" s="163"/>
      <c r="BW190" s="163"/>
      <c r="BX190" s="163"/>
      <c r="BY190" s="163"/>
      <c r="BZ190" s="163"/>
      <c r="CA190" s="163"/>
      <c r="CB190" s="163"/>
      <c r="CC190" s="163"/>
      <c r="CD190" s="163"/>
      <c r="CE190" s="163"/>
      <c r="CF190" s="163"/>
      <c r="CG190" s="163"/>
      <c r="CH190" s="163"/>
      <c r="CI190" s="163"/>
      <c r="CJ190" s="163"/>
      <c r="CK190" s="163"/>
      <c r="CL190" s="163"/>
      <c r="CM190" s="163"/>
      <c r="CN190" s="163"/>
      <c r="CO190" s="163"/>
      <c r="CP190" s="163"/>
      <c r="CQ190" s="66" t="str">
        <f>IF($CQ$2=2022,IF(ISBLANK($C190),"",IF(OR(AND(D190=versteckt!C$1,'Erfassung Schulungstunden'!E190=versteckt!B$1,'Auswertung pro MA'!E185&gt;=16,'Auswertung pro MA'!F185&gt;=3,OR('Erfassung Schulungstunden'!C190=versteckt!G$1,'Erfassung Schulungstunden'!C190=versteckt!G$2,'Erfassung Schulungstunden'!C190=versteckt!G$3,'Erfassung Schulungstunden'!C190=versteckt!G$7,'Erfassung Schulungstunden'!C190=versteckt!G$8)),AND(D190=versteckt!C$1,'Erfassung Schulungstunden'!E190=versteckt!B$1,'Auswertung pro MA'!E185&gt;=8,'Auswertung pro MA'!F185&gt;=2,OR(C190=versteckt!G$4,'Erfassung Schulungstunden'!C190=versteckt!G$5,'Erfassung Schulungstunden'!C190=versteckt!G$6)),AND(D190=versteckt!C$2,'Auswertung pro MA'!D185&gt;=3)),1,2)),IF(ISBLANK($C190),"",IF(OR(AND(D190=versteckt!C$1,'Erfassung Schulungstunden'!E190=versteckt!B$1,'Auswertung pro MA'!E185&gt;=16,'Auswertung pro MA'!F185&gt;=3,OR('Erfassung Schulungstunden'!C190=versteckt!G$1,'Erfassung Schulungstunden'!C190=versteckt!G$2,'Erfassung Schulungstunden'!C190=versteckt!G$3,'Erfassung Schulungstunden'!C190=versteckt!G$7,'Erfassung Schulungstunden'!C190=versteckt!G$8)),AND(D190=versteckt!C$1,'Erfassung Schulungstunden'!E190=versteckt!B$1,'Auswertung pro MA'!E185&gt;=8,'Auswertung pro MA'!F185&gt;=2,OR(C190=versteckt!G$4,'Erfassung Schulungstunden'!C190=versteckt!G$5,'Erfassung Schulungstunden'!C190=versteckt!G$6)),AND(D190=versteckt!C$2,'Auswertung pro MA'!D185&gt;=6)),1,2)))</f>
        <v/>
      </c>
      <c r="CR190" s="66" t="str">
        <f t="shared" si="6"/>
        <v/>
      </c>
      <c r="CS190" s="67" t="str">
        <f>IF(ISBLANK($C190),"",IF(OR(AND(D190=versteckt!C$1,'Erfassung Schulungstunden'!E190=versteckt!B$2,'Auswertung pro MA'!E185&gt;=16,'Auswertung pro MA'!F185&gt;=3,OR('Erfassung Schulungstunden'!C190=versteckt!G$1,'Erfassung Schulungstunden'!C190=versteckt!G$2,'Erfassung Schulungstunden'!C190=versteckt!G$3,'Erfassung Schulungstunden'!C190=versteckt!G$7,'Erfassung Schulungstunden'!C190=versteckt!G$8)),AND(D190=versteckt!C$1,'Erfassung Schulungstunden'!E190=versteckt!B$2,'Auswertung pro MA'!E185&gt;=8,'Auswertung pro MA'!F185&gt;=2,OR(C190=versteckt!G$4,'Erfassung Schulungstunden'!C190=versteckt!G$5,'Erfassung Schulungstunden'!C190=versteckt!G$6))),1,2))</f>
        <v/>
      </c>
      <c r="CT190" s="66" t="str">
        <f>'Auswertung pro MA'!D185</f>
        <v/>
      </c>
      <c r="CU190" s="150"/>
      <c r="CV190" s="8"/>
      <c r="CW190" s="8"/>
    </row>
    <row r="191" spans="1:101" x14ac:dyDescent="0.25">
      <c r="A191" s="57"/>
      <c r="B191" s="172"/>
      <c r="C191" s="59"/>
      <c r="D191" s="58"/>
      <c r="E191" s="174"/>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3"/>
      <c r="AY191" s="163"/>
      <c r="AZ191" s="163"/>
      <c r="BA191" s="163"/>
      <c r="BB191" s="163"/>
      <c r="BC191" s="163"/>
      <c r="BD191" s="163"/>
      <c r="BE191" s="163"/>
      <c r="BF191" s="163"/>
      <c r="BG191" s="163"/>
      <c r="BH191" s="163"/>
      <c r="BI191" s="163"/>
      <c r="BJ191" s="163"/>
      <c r="BK191" s="163"/>
      <c r="BL191" s="163"/>
      <c r="BM191" s="163"/>
      <c r="BN191" s="163"/>
      <c r="BO191" s="163"/>
      <c r="BP191" s="163"/>
      <c r="BQ191" s="163"/>
      <c r="BR191" s="163"/>
      <c r="BS191" s="163"/>
      <c r="BT191" s="163"/>
      <c r="BU191" s="163"/>
      <c r="BV191" s="163"/>
      <c r="BW191" s="163"/>
      <c r="BX191" s="163"/>
      <c r="BY191" s="163"/>
      <c r="BZ191" s="163"/>
      <c r="CA191" s="163"/>
      <c r="CB191" s="163"/>
      <c r="CC191" s="163"/>
      <c r="CD191" s="163"/>
      <c r="CE191" s="163"/>
      <c r="CF191" s="163"/>
      <c r="CG191" s="163"/>
      <c r="CH191" s="163"/>
      <c r="CI191" s="163"/>
      <c r="CJ191" s="163"/>
      <c r="CK191" s="163"/>
      <c r="CL191" s="163"/>
      <c r="CM191" s="163"/>
      <c r="CN191" s="163"/>
      <c r="CO191" s="163"/>
      <c r="CP191" s="163"/>
      <c r="CQ191" s="66" t="str">
        <f>IF($CQ$2=2022,IF(ISBLANK($C191),"",IF(OR(AND(D191=versteckt!C$1,'Erfassung Schulungstunden'!E191=versteckt!B$1,'Auswertung pro MA'!E186&gt;=16,'Auswertung pro MA'!F186&gt;=3,OR('Erfassung Schulungstunden'!C191=versteckt!G$1,'Erfassung Schulungstunden'!C191=versteckt!G$2,'Erfassung Schulungstunden'!C191=versteckt!G$3,'Erfassung Schulungstunden'!C191=versteckt!G$7,'Erfassung Schulungstunden'!C191=versteckt!G$8)),AND(D191=versteckt!C$1,'Erfassung Schulungstunden'!E191=versteckt!B$1,'Auswertung pro MA'!E186&gt;=8,'Auswertung pro MA'!F186&gt;=2,OR(C191=versteckt!G$4,'Erfassung Schulungstunden'!C191=versteckt!G$5,'Erfassung Schulungstunden'!C191=versteckt!G$6)),AND(D191=versteckt!C$2,'Auswertung pro MA'!D186&gt;=3)),1,2)),IF(ISBLANK($C191),"",IF(OR(AND(D191=versteckt!C$1,'Erfassung Schulungstunden'!E191=versteckt!B$1,'Auswertung pro MA'!E186&gt;=16,'Auswertung pro MA'!F186&gt;=3,OR('Erfassung Schulungstunden'!C191=versteckt!G$1,'Erfassung Schulungstunden'!C191=versteckt!G$2,'Erfassung Schulungstunden'!C191=versteckt!G$3,'Erfassung Schulungstunden'!C191=versteckt!G$7,'Erfassung Schulungstunden'!C191=versteckt!G$8)),AND(D191=versteckt!C$1,'Erfassung Schulungstunden'!E191=versteckt!B$1,'Auswertung pro MA'!E186&gt;=8,'Auswertung pro MA'!F186&gt;=2,OR(C191=versteckt!G$4,'Erfassung Schulungstunden'!C191=versteckt!G$5,'Erfassung Schulungstunden'!C191=versteckt!G$6)),AND(D191=versteckt!C$2,'Auswertung pro MA'!D186&gt;=6)),1,2)))</f>
        <v/>
      </c>
      <c r="CR191" s="66" t="str">
        <f t="shared" si="6"/>
        <v/>
      </c>
      <c r="CS191" s="67" t="str">
        <f>IF(ISBLANK($C191),"",IF(OR(AND(D191=versteckt!C$1,'Erfassung Schulungstunden'!E191=versteckt!B$2,'Auswertung pro MA'!E186&gt;=16,'Auswertung pro MA'!F186&gt;=3,OR('Erfassung Schulungstunden'!C191=versteckt!G$1,'Erfassung Schulungstunden'!C191=versteckt!G$2,'Erfassung Schulungstunden'!C191=versteckt!G$3,'Erfassung Schulungstunden'!C191=versteckt!G$7,'Erfassung Schulungstunden'!C191=versteckt!G$8)),AND(D191=versteckt!C$1,'Erfassung Schulungstunden'!E191=versteckt!B$2,'Auswertung pro MA'!E186&gt;=8,'Auswertung pro MA'!F186&gt;=2,OR(C191=versteckt!G$4,'Erfassung Schulungstunden'!C191=versteckt!G$5,'Erfassung Schulungstunden'!C191=versteckt!G$6))),1,2))</f>
        <v/>
      </c>
      <c r="CT191" s="66" t="str">
        <f>'Auswertung pro MA'!D186</f>
        <v/>
      </c>
      <c r="CU191" s="150"/>
      <c r="CV191" s="8"/>
      <c r="CW191" s="8"/>
    </row>
    <row r="192" spans="1:101" x14ac:dyDescent="0.25">
      <c r="A192" s="57"/>
      <c r="B192" s="172"/>
      <c r="C192" s="59"/>
      <c r="D192" s="59"/>
      <c r="E192" s="174"/>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c r="AX192" s="163"/>
      <c r="AY192" s="163"/>
      <c r="AZ192" s="163"/>
      <c r="BA192" s="163"/>
      <c r="BB192" s="163"/>
      <c r="BC192" s="163"/>
      <c r="BD192" s="163"/>
      <c r="BE192" s="163"/>
      <c r="BF192" s="163"/>
      <c r="BG192" s="163"/>
      <c r="BH192" s="163"/>
      <c r="BI192" s="163"/>
      <c r="BJ192" s="163"/>
      <c r="BK192" s="163"/>
      <c r="BL192" s="163"/>
      <c r="BM192" s="163"/>
      <c r="BN192" s="163"/>
      <c r="BO192" s="163"/>
      <c r="BP192" s="163"/>
      <c r="BQ192" s="163"/>
      <c r="BR192" s="163"/>
      <c r="BS192" s="163"/>
      <c r="BT192" s="163"/>
      <c r="BU192" s="163"/>
      <c r="BV192" s="163"/>
      <c r="BW192" s="163"/>
      <c r="BX192" s="163"/>
      <c r="BY192" s="163"/>
      <c r="BZ192" s="163"/>
      <c r="CA192" s="163"/>
      <c r="CB192" s="163"/>
      <c r="CC192" s="163"/>
      <c r="CD192" s="163"/>
      <c r="CE192" s="163"/>
      <c r="CF192" s="163"/>
      <c r="CG192" s="163"/>
      <c r="CH192" s="163"/>
      <c r="CI192" s="163"/>
      <c r="CJ192" s="163"/>
      <c r="CK192" s="163"/>
      <c r="CL192" s="163"/>
      <c r="CM192" s="163"/>
      <c r="CN192" s="163"/>
      <c r="CO192" s="163"/>
      <c r="CP192" s="163"/>
      <c r="CQ192" s="66" t="str">
        <f>IF($CQ$2=2022,IF(ISBLANK($C192),"",IF(OR(AND(D192=versteckt!C$1,'Erfassung Schulungstunden'!E192=versteckt!B$1,'Auswertung pro MA'!E187&gt;=16,'Auswertung pro MA'!F187&gt;=3,OR('Erfassung Schulungstunden'!C192=versteckt!G$1,'Erfassung Schulungstunden'!C192=versteckt!G$2,'Erfassung Schulungstunden'!C192=versteckt!G$3,'Erfassung Schulungstunden'!C192=versteckt!G$7,'Erfassung Schulungstunden'!C192=versteckt!G$8)),AND(D192=versteckt!C$1,'Erfassung Schulungstunden'!E192=versteckt!B$1,'Auswertung pro MA'!E187&gt;=8,'Auswertung pro MA'!F187&gt;=2,OR(C192=versteckt!G$4,'Erfassung Schulungstunden'!C192=versteckt!G$5,'Erfassung Schulungstunden'!C192=versteckt!G$6)),AND(D192=versteckt!C$2,'Auswertung pro MA'!D187&gt;=3)),1,2)),IF(ISBLANK($C192),"",IF(OR(AND(D192=versteckt!C$1,'Erfassung Schulungstunden'!E192=versteckt!B$1,'Auswertung pro MA'!E187&gt;=16,'Auswertung pro MA'!F187&gt;=3,OR('Erfassung Schulungstunden'!C192=versteckt!G$1,'Erfassung Schulungstunden'!C192=versteckt!G$2,'Erfassung Schulungstunden'!C192=versteckt!G$3,'Erfassung Schulungstunden'!C192=versteckt!G$7,'Erfassung Schulungstunden'!C192=versteckt!G$8)),AND(D192=versteckt!C$1,'Erfassung Schulungstunden'!E192=versteckt!B$1,'Auswertung pro MA'!E187&gt;=8,'Auswertung pro MA'!F187&gt;=2,OR(C192=versteckt!G$4,'Erfassung Schulungstunden'!C192=versteckt!G$5,'Erfassung Schulungstunden'!C192=versteckt!G$6)),AND(D192=versteckt!C$2,'Auswertung pro MA'!D187&gt;=6)),1,2)))</f>
        <v/>
      </c>
      <c r="CR192" s="66" t="str">
        <f t="shared" si="6"/>
        <v/>
      </c>
      <c r="CS192" s="67" t="str">
        <f>IF(ISBLANK($C192),"",IF(OR(AND(D192=versteckt!C$1,'Erfassung Schulungstunden'!E192=versteckt!B$2,'Auswertung pro MA'!E187&gt;=16,'Auswertung pro MA'!F187&gt;=3,OR('Erfassung Schulungstunden'!C192=versteckt!G$1,'Erfassung Schulungstunden'!C192=versteckt!G$2,'Erfassung Schulungstunden'!C192=versteckt!G$3,'Erfassung Schulungstunden'!C192=versteckt!G$7,'Erfassung Schulungstunden'!C192=versteckt!G$8)),AND(D192=versteckt!C$1,'Erfassung Schulungstunden'!E192=versteckt!B$2,'Auswertung pro MA'!E187&gt;=8,'Auswertung pro MA'!F187&gt;=2,OR(C192=versteckt!G$4,'Erfassung Schulungstunden'!C192=versteckt!G$5,'Erfassung Schulungstunden'!C192=versteckt!G$6))),1,2))</f>
        <v/>
      </c>
      <c r="CT192" s="66" t="str">
        <f>'Auswertung pro MA'!D187</f>
        <v/>
      </c>
      <c r="CU192" s="150"/>
      <c r="CV192" s="8"/>
      <c r="CW192" s="8"/>
    </row>
    <row r="193" spans="1:101" x14ac:dyDescent="0.25">
      <c r="A193" s="57"/>
      <c r="B193" s="172"/>
      <c r="C193" s="59"/>
      <c r="D193" s="59"/>
      <c r="E193" s="174"/>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163"/>
      <c r="AQ193" s="163"/>
      <c r="AR193" s="163"/>
      <c r="AS193" s="163"/>
      <c r="AT193" s="163"/>
      <c r="AU193" s="163"/>
      <c r="AV193" s="163"/>
      <c r="AW193" s="163"/>
      <c r="AX193" s="163"/>
      <c r="AY193" s="163"/>
      <c r="AZ193" s="163"/>
      <c r="BA193" s="163"/>
      <c r="BB193" s="163"/>
      <c r="BC193" s="163"/>
      <c r="BD193" s="163"/>
      <c r="BE193" s="163"/>
      <c r="BF193" s="163"/>
      <c r="BG193" s="163"/>
      <c r="BH193" s="163"/>
      <c r="BI193" s="163"/>
      <c r="BJ193" s="163"/>
      <c r="BK193" s="163"/>
      <c r="BL193" s="163"/>
      <c r="BM193" s="163"/>
      <c r="BN193" s="163"/>
      <c r="BO193" s="163"/>
      <c r="BP193" s="163"/>
      <c r="BQ193" s="163"/>
      <c r="BR193" s="163"/>
      <c r="BS193" s="163"/>
      <c r="BT193" s="163"/>
      <c r="BU193" s="163"/>
      <c r="BV193" s="163"/>
      <c r="BW193" s="163"/>
      <c r="BX193" s="163"/>
      <c r="BY193" s="163"/>
      <c r="BZ193" s="163"/>
      <c r="CA193" s="163"/>
      <c r="CB193" s="163"/>
      <c r="CC193" s="163"/>
      <c r="CD193" s="163"/>
      <c r="CE193" s="163"/>
      <c r="CF193" s="163"/>
      <c r="CG193" s="163"/>
      <c r="CH193" s="163"/>
      <c r="CI193" s="163"/>
      <c r="CJ193" s="163"/>
      <c r="CK193" s="163"/>
      <c r="CL193" s="163"/>
      <c r="CM193" s="163"/>
      <c r="CN193" s="163"/>
      <c r="CO193" s="163"/>
      <c r="CP193" s="163"/>
      <c r="CQ193" s="66" t="str">
        <f>IF($CQ$2=2022,IF(ISBLANK($C193),"",IF(OR(AND(D193=versteckt!C$1,'Erfassung Schulungstunden'!E193=versteckt!B$1,'Auswertung pro MA'!E188&gt;=16,'Auswertung pro MA'!F188&gt;=3,OR('Erfassung Schulungstunden'!C193=versteckt!G$1,'Erfassung Schulungstunden'!C193=versteckt!G$2,'Erfassung Schulungstunden'!C193=versteckt!G$3,'Erfassung Schulungstunden'!C193=versteckt!G$7,'Erfassung Schulungstunden'!C193=versteckt!G$8)),AND(D193=versteckt!C$1,'Erfassung Schulungstunden'!E193=versteckt!B$1,'Auswertung pro MA'!E188&gt;=8,'Auswertung pro MA'!F188&gt;=2,OR(C193=versteckt!G$4,'Erfassung Schulungstunden'!C193=versteckt!G$5,'Erfassung Schulungstunden'!C193=versteckt!G$6)),AND(D193=versteckt!C$2,'Auswertung pro MA'!D188&gt;=3)),1,2)),IF(ISBLANK($C193),"",IF(OR(AND(D193=versteckt!C$1,'Erfassung Schulungstunden'!E193=versteckt!B$1,'Auswertung pro MA'!E188&gt;=16,'Auswertung pro MA'!F188&gt;=3,OR('Erfassung Schulungstunden'!C193=versteckt!G$1,'Erfassung Schulungstunden'!C193=versteckt!G$2,'Erfassung Schulungstunden'!C193=versteckt!G$3,'Erfassung Schulungstunden'!C193=versteckt!G$7,'Erfassung Schulungstunden'!C193=versteckt!G$8)),AND(D193=versteckt!C$1,'Erfassung Schulungstunden'!E193=versteckt!B$1,'Auswertung pro MA'!E188&gt;=8,'Auswertung pro MA'!F188&gt;=2,OR(C193=versteckt!G$4,'Erfassung Schulungstunden'!C193=versteckt!G$5,'Erfassung Schulungstunden'!C193=versteckt!G$6)),AND(D193=versteckt!C$2,'Auswertung pro MA'!D188&gt;=6)),1,2)))</f>
        <v/>
      </c>
      <c r="CR193" s="66" t="str">
        <f t="shared" si="6"/>
        <v/>
      </c>
      <c r="CS193" s="67" t="str">
        <f>IF(ISBLANK($C193),"",IF(OR(AND(D193=versteckt!C$1,'Erfassung Schulungstunden'!E193=versteckt!B$2,'Auswertung pro MA'!E188&gt;=16,'Auswertung pro MA'!F188&gt;=3,OR('Erfassung Schulungstunden'!C193=versteckt!G$1,'Erfassung Schulungstunden'!C193=versteckt!G$2,'Erfassung Schulungstunden'!C193=versteckt!G$3,'Erfassung Schulungstunden'!C193=versteckt!G$7,'Erfassung Schulungstunden'!C193=versteckt!G$8)),AND(D193=versteckt!C$1,'Erfassung Schulungstunden'!E193=versteckt!B$2,'Auswertung pro MA'!E188&gt;=8,'Auswertung pro MA'!F188&gt;=2,OR(C193=versteckt!G$4,'Erfassung Schulungstunden'!C193=versteckt!G$5,'Erfassung Schulungstunden'!C193=versteckt!G$6))),1,2))</f>
        <v/>
      </c>
      <c r="CT193" s="66" t="str">
        <f>'Auswertung pro MA'!D188</f>
        <v/>
      </c>
      <c r="CU193" s="150"/>
      <c r="CV193" s="8"/>
      <c r="CW193" s="8"/>
    </row>
    <row r="194" spans="1:101" x14ac:dyDescent="0.25">
      <c r="A194" s="57"/>
      <c r="B194" s="172"/>
      <c r="C194" s="59"/>
      <c r="D194" s="58"/>
      <c r="E194" s="174"/>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c r="BP194" s="163"/>
      <c r="BQ194" s="163"/>
      <c r="BR194" s="163"/>
      <c r="BS194" s="163"/>
      <c r="BT194" s="163"/>
      <c r="BU194" s="163"/>
      <c r="BV194" s="163"/>
      <c r="BW194" s="163"/>
      <c r="BX194" s="163"/>
      <c r="BY194" s="163"/>
      <c r="BZ194" s="163"/>
      <c r="CA194" s="163"/>
      <c r="CB194" s="163"/>
      <c r="CC194" s="163"/>
      <c r="CD194" s="163"/>
      <c r="CE194" s="163"/>
      <c r="CF194" s="163"/>
      <c r="CG194" s="163"/>
      <c r="CH194" s="163"/>
      <c r="CI194" s="163"/>
      <c r="CJ194" s="163"/>
      <c r="CK194" s="163"/>
      <c r="CL194" s="163"/>
      <c r="CM194" s="163"/>
      <c r="CN194" s="163"/>
      <c r="CO194" s="163"/>
      <c r="CP194" s="163"/>
      <c r="CQ194" s="66" t="str">
        <f>IF($CQ$2=2022,IF(ISBLANK($C194),"",IF(OR(AND(D194=versteckt!C$1,'Erfassung Schulungstunden'!E194=versteckt!B$1,'Auswertung pro MA'!E189&gt;=16,'Auswertung pro MA'!F189&gt;=3,OR('Erfassung Schulungstunden'!C194=versteckt!G$1,'Erfassung Schulungstunden'!C194=versteckt!G$2,'Erfassung Schulungstunden'!C194=versteckt!G$3,'Erfassung Schulungstunden'!C194=versteckt!G$7,'Erfassung Schulungstunden'!C194=versteckt!G$8)),AND(D194=versteckt!C$1,'Erfassung Schulungstunden'!E194=versteckt!B$1,'Auswertung pro MA'!E189&gt;=8,'Auswertung pro MA'!F189&gt;=2,OR(C194=versteckt!G$4,'Erfassung Schulungstunden'!C194=versteckt!G$5,'Erfassung Schulungstunden'!C194=versteckt!G$6)),AND(D194=versteckt!C$2,'Auswertung pro MA'!D189&gt;=3)),1,2)),IF(ISBLANK($C194),"",IF(OR(AND(D194=versteckt!C$1,'Erfassung Schulungstunden'!E194=versteckt!B$1,'Auswertung pro MA'!E189&gt;=16,'Auswertung pro MA'!F189&gt;=3,OR('Erfassung Schulungstunden'!C194=versteckt!G$1,'Erfassung Schulungstunden'!C194=versteckt!G$2,'Erfassung Schulungstunden'!C194=versteckt!G$3,'Erfassung Schulungstunden'!C194=versteckt!G$7,'Erfassung Schulungstunden'!C194=versteckt!G$8)),AND(D194=versteckt!C$1,'Erfassung Schulungstunden'!E194=versteckt!B$1,'Auswertung pro MA'!E189&gt;=8,'Auswertung pro MA'!F189&gt;=2,OR(C194=versteckt!G$4,'Erfassung Schulungstunden'!C194=versteckt!G$5,'Erfassung Schulungstunden'!C194=versteckt!G$6)),AND(D194=versteckt!C$2,'Auswertung pro MA'!D189&gt;=6)),1,2)))</f>
        <v/>
      </c>
      <c r="CR194" s="66" t="str">
        <f t="shared" si="6"/>
        <v/>
      </c>
      <c r="CS194" s="67" t="str">
        <f>IF(ISBLANK($C194),"",IF(OR(AND(D194=versteckt!C$1,'Erfassung Schulungstunden'!E194=versteckt!B$2,'Auswertung pro MA'!E189&gt;=16,'Auswertung pro MA'!F189&gt;=3,OR('Erfassung Schulungstunden'!C194=versteckt!G$1,'Erfassung Schulungstunden'!C194=versteckt!G$2,'Erfassung Schulungstunden'!C194=versteckt!G$3,'Erfassung Schulungstunden'!C194=versteckt!G$7,'Erfassung Schulungstunden'!C194=versteckt!G$8)),AND(D194=versteckt!C$1,'Erfassung Schulungstunden'!E194=versteckt!B$2,'Auswertung pro MA'!E189&gt;=8,'Auswertung pro MA'!F189&gt;=2,OR(C194=versteckt!G$4,'Erfassung Schulungstunden'!C194=versteckt!G$5,'Erfassung Schulungstunden'!C194=versteckt!G$6))),1,2))</f>
        <v/>
      </c>
      <c r="CT194" s="66" t="str">
        <f>'Auswertung pro MA'!D189</f>
        <v/>
      </c>
      <c r="CU194" s="150"/>
      <c r="CV194" s="8"/>
      <c r="CW194" s="8"/>
    </row>
    <row r="195" spans="1:101" x14ac:dyDescent="0.25">
      <c r="A195" s="57"/>
      <c r="B195" s="172"/>
      <c r="C195" s="59"/>
      <c r="D195" s="58"/>
      <c r="E195" s="174"/>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c r="AS195" s="163"/>
      <c r="AT195" s="163"/>
      <c r="AU195" s="163"/>
      <c r="AV195" s="163"/>
      <c r="AW195" s="163"/>
      <c r="AX195" s="163"/>
      <c r="AY195" s="163"/>
      <c r="AZ195" s="163"/>
      <c r="BA195" s="163"/>
      <c r="BB195" s="163"/>
      <c r="BC195" s="163"/>
      <c r="BD195" s="163"/>
      <c r="BE195" s="163"/>
      <c r="BF195" s="163"/>
      <c r="BG195" s="163"/>
      <c r="BH195" s="163"/>
      <c r="BI195" s="163"/>
      <c r="BJ195" s="163"/>
      <c r="BK195" s="163"/>
      <c r="BL195" s="163"/>
      <c r="BM195" s="163"/>
      <c r="BN195" s="163"/>
      <c r="BO195" s="163"/>
      <c r="BP195" s="163"/>
      <c r="BQ195" s="163"/>
      <c r="BR195" s="163"/>
      <c r="BS195" s="163"/>
      <c r="BT195" s="163"/>
      <c r="BU195" s="163"/>
      <c r="BV195" s="163"/>
      <c r="BW195" s="163"/>
      <c r="BX195" s="163"/>
      <c r="BY195" s="163"/>
      <c r="BZ195" s="163"/>
      <c r="CA195" s="163"/>
      <c r="CB195" s="163"/>
      <c r="CC195" s="163"/>
      <c r="CD195" s="163"/>
      <c r="CE195" s="163"/>
      <c r="CF195" s="163"/>
      <c r="CG195" s="163"/>
      <c r="CH195" s="163"/>
      <c r="CI195" s="163"/>
      <c r="CJ195" s="163"/>
      <c r="CK195" s="163"/>
      <c r="CL195" s="163"/>
      <c r="CM195" s="163"/>
      <c r="CN195" s="163"/>
      <c r="CO195" s="163"/>
      <c r="CP195" s="163"/>
      <c r="CQ195" s="66" t="str">
        <f>IF($CQ$2=2022,IF(ISBLANK($C195),"",IF(OR(AND(D195=versteckt!C$1,'Erfassung Schulungstunden'!E195=versteckt!B$1,'Auswertung pro MA'!E190&gt;=16,'Auswertung pro MA'!F190&gt;=3,OR('Erfassung Schulungstunden'!C195=versteckt!G$1,'Erfassung Schulungstunden'!C195=versteckt!G$2,'Erfassung Schulungstunden'!C195=versteckt!G$3,'Erfassung Schulungstunden'!C195=versteckt!G$7,'Erfassung Schulungstunden'!C195=versteckt!G$8)),AND(D195=versteckt!C$1,'Erfassung Schulungstunden'!E195=versteckt!B$1,'Auswertung pro MA'!E190&gt;=8,'Auswertung pro MA'!F190&gt;=2,OR(C195=versteckt!G$4,'Erfassung Schulungstunden'!C195=versteckt!G$5,'Erfassung Schulungstunden'!C195=versteckt!G$6)),AND(D195=versteckt!C$2,'Auswertung pro MA'!D190&gt;=3)),1,2)),IF(ISBLANK($C195),"",IF(OR(AND(D195=versteckt!C$1,'Erfassung Schulungstunden'!E195=versteckt!B$1,'Auswertung pro MA'!E190&gt;=16,'Auswertung pro MA'!F190&gt;=3,OR('Erfassung Schulungstunden'!C195=versteckt!G$1,'Erfassung Schulungstunden'!C195=versteckt!G$2,'Erfassung Schulungstunden'!C195=versteckt!G$3,'Erfassung Schulungstunden'!C195=versteckt!G$7,'Erfassung Schulungstunden'!C195=versteckt!G$8)),AND(D195=versteckt!C$1,'Erfassung Schulungstunden'!E195=versteckt!B$1,'Auswertung pro MA'!E190&gt;=8,'Auswertung pro MA'!F190&gt;=2,OR(C195=versteckt!G$4,'Erfassung Schulungstunden'!C195=versteckt!G$5,'Erfassung Schulungstunden'!C195=versteckt!G$6)),AND(D195=versteckt!C$2,'Auswertung pro MA'!D190&gt;=6)),1,2)))</f>
        <v/>
      </c>
      <c r="CR195" s="66" t="str">
        <f t="shared" si="6"/>
        <v/>
      </c>
      <c r="CS195" s="67" t="str">
        <f>IF(ISBLANK($C195),"",IF(OR(AND(D195=versteckt!C$1,'Erfassung Schulungstunden'!E195=versteckt!B$2,'Auswertung pro MA'!E190&gt;=16,'Auswertung pro MA'!F190&gt;=3,OR('Erfassung Schulungstunden'!C195=versteckt!G$1,'Erfassung Schulungstunden'!C195=versteckt!G$2,'Erfassung Schulungstunden'!C195=versteckt!G$3,'Erfassung Schulungstunden'!C195=versteckt!G$7,'Erfassung Schulungstunden'!C195=versteckt!G$8)),AND(D195=versteckt!C$1,'Erfassung Schulungstunden'!E195=versteckt!B$2,'Auswertung pro MA'!E190&gt;=8,'Auswertung pro MA'!F190&gt;=2,OR(C195=versteckt!G$4,'Erfassung Schulungstunden'!C195=versteckt!G$5,'Erfassung Schulungstunden'!C195=versteckt!G$6))),1,2))</f>
        <v/>
      </c>
      <c r="CT195" s="66" t="str">
        <f>'Auswertung pro MA'!D190</f>
        <v/>
      </c>
      <c r="CU195" s="150"/>
      <c r="CV195" s="8"/>
      <c r="CW195" s="8"/>
    </row>
    <row r="196" spans="1:101" x14ac:dyDescent="0.25">
      <c r="A196" s="57"/>
      <c r="B196" s="172"/>
      <c r="C196" s="59"/>
      <c r="D196" s="58"/>
      <c r="E196" s="174"/>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3"/>
      <c r="BE196" s="163"/>
      <c r="BF196" s="163"/>
      <c r="BG196" s="163"/>
      <c r="BH196" s="163"/>
      <c r="BI196" s="163"/>
      <c r="BJ196" s="163"/>
      <c r="BK196" s="163"/>
      <c r="BL196" s="163"/>
      <c r="BM196" s="163"/>
      <c r="BN196" s="163"/>
      <c r="BO196" s="163"/>
      <c r="BP196" s="163"/>
      <c r="BQ196" s="163"/>
      <c r="BR196" s="163"/>
      <c r="BS196" s="163"/>
      <c r="BT196" s="163"/>
      <c r="BU196" s="163"/>
      <c r="BV196" s="163"/>
      <c r="BW196" s="163"/>
      <c r="BX196" s="163"/>
      <c r="BY196" s="163"/>
      <c r="BZ196" s="163"/>
      <c r="CA196" s="163"/>
      <c r="CB196" s="163"/>
      <c r="CC196" s="163"/>
      <c r="CD196" s="163"/>
      <c r="CE196" s="163"/>
      <c r="CF196" s="163"/>
      <c r="CG196" s="163"/>
      <c r="CH196" s="163"/>
      <c r="CI196" s="163"/>
      <c r="CJ196" s="163"/>
      <c r="CK196" s="163"/>
      <c r="CL196" s="163"/>
      <c r="CM196" s="163"/>
      <c r="CN196" s="163"/>
      <c r="CO196" s="163"/>
      <c r="CP196" s="163"/>
      <c r="CQ196" s="66" t="str">
        <f>IF($CQ$2=2022,IF(ISBLANK($C196),"",IF(OR(AND(D196=versteckt!C$1,'Erfassung Schulungstunden'!E196=versteckt!B$1,'Auswertung pro MA'!E191&gt;=16,'Auswertung pro MA'!F191&gt;=3,OR('Erfassung Schulungstunden'!C196=versteckt!G$1,'Erfassung Schulungstunden'!C196=versteckt!G$2,'Erfassung Schulungstunden'!C196=versteckt!G$3,'Erfassung Schulungstunden'!C196=versteckt!G$7,'Erfassung Schulungstunden'!C196=versteckt!G$8)),AND(D196=versteckt!C$1,'Erfassung Schulungstunden'!E196=versteckt!B$1,'Auswertung pro MA'!E191&gt;=8,'Auswertung pro MA'!F191&gt;=2,OR(C196=versteckt!G$4,'Erfassung Schulungstunden'!C196=versteckt!G$5,'Erfassung Schulungstunden'!C196=versteckt!G$6)),AND(D196=versteckt!C$2,'Auswertung pro MA'!D191&gt;=3)),1,2)),IF(ISBLANK($C196),"",IF(OR(AND(D196=versteckt!C$1,'Erfassung Schulungstunden'!E196=versteckt!B$1,'Auswertung pro MA'!E191&gt;=16,'Auswertung pro MA'!F191&gt;=3,OR('Erfassung Schulungstunden'!C196=versteckt!G$1,'Erfassung Schulungstunden'!C196=versteckt!G$2,'Erfassung Schulungstunden'!C196=versteckt!G$3,'Erfassung Schulungstunden'!C196=versteckt!G$7,'Erfassung Schulungstunden'!C196=versteckt!G$8)),AND(D196=versteckt!C$1,'Erfassung Schulungstunden'!E196=versteckt!B$1,'Auswertung pro MA'!E191&gt;=8,'Auswertung pro MA'!F191&gt;=2,OR(C196=versteckt!G$4,'Erfassung Schulungstunden'!C196=versteckt!G$5,'Erfassung Schulungstunden'!C196=versteckt!G$6)),AND(D196=versteckt!C$2,'Auswertung pro MA'!D191&gt;=6)),1,2)))</f>
        <v/>
      </c>
      <c r="CR196" s="66" t="str">
        <f t="shared" si="6"/>
        <v/>
      </c>
      <c r="CS196" s="67" t="str">
        <f>IF(ISBLANK($C196),"",IF(OR(AND(D196=versteckt!C$1,'Erfassung Schulungstunden'!E196=versteckt!B$2,'Auswertung pro MA'!E191&gt;=16,'Auswertung pro MA'!F191&gt;=3,OR('Erfassung Schulungstunden'!C196=versteckt!G$1,'Erfassung Schulungstunden'!C196=versteckt!G$2,'Erfassung Schulungstunden'!C196=versteckt!G$3,'Erfassung Schulungstunden'!C196=versteckt!G$7,'Erfassung Schulungstunden'!C196=versteckt!G$8)),AND(D196=versteckt!C$1,'Erfassung Schulungstunden'!E196=versteckt!B$2,'Auswertung pro MA'!E191&gt;=8,'Auswertung pro MA'!F191&gt;=2,OR(C196=versteckt!G$4,'Erfassung Schulungstunden'!C196=versteckt!G$5,'Erfassung Schulungstunden'!C196=versteckt!G$6))),1,2))</f>
        <v/>
      </c>
      <c r="CT196" s="66" t="str">
        <f>'Auswertung pro MA'!D191</f>
        <v/>
      </c>
      <c r="CU196" s="150"/>
      <c r="CV196" s="8"/>
      <c r="CW196" s="8"/>
    </row>
    <row r="197" spans="1:101" x14ac:dyDescent="0.25">
      <c r="A197" s="57"/>
      <c r="B197" s="172"/>
      <c r="C197" s="59"/>
      <c r="D197" s="59"/>
      <c r="E197" s="174"/>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c r="AO197" s="163"/>
      <c r="AP197" s="163"/>
      <c r="AQ197" s="163"/>
      <c r="AR197" s="163"/>
      <c r="AS197" s="163"/>
      <c r="AT197" s="163"/>
      <c r="AU197" s="163"/>
      <c r="AV197" s="163"/>
      <c r="AW197" s="163"/>
      <c r="AX197" s="163"/>
      <c r="AY197" s="163"/>
      <c r="AZ197" s="163"/>
      <c r="BA197" s="163"/>
      <c r="BB197" s="163"/>
      <c r="BC197" s="163"/>
      <c r="BD197" s="163"/>
      <c r="BE197" s="163"/>
      <c r="BF197" s="163"/>
      <c r="BG197" s="163"/>
      <c r="BH197" s="163"/>
      <c r="BI197" s="163"/>
      <c r="BJ197" s="163"/>
      <c r="BK197" s="163"/>
      <c r="BL197" s="163"/>
      <c r="BM197" s="163"/>
      <c r="BN197" s="163"/>
      <c r="BO197" s="163"/>
      <c r="BP197" s="163"/>
      <c r="BQ197" s="163"/>
      <c r="BR197" s="163"/>
      <c r="BS197" s="163"/>
      <c r="BT197" s="163"/>
      <c r="BU197" s="163"/>
      <c r="BV197" s="163"/>
      <c r="BW197" s="163"/>
      <c r="BX197" s="163"/>
      <c r="BY197" s="163"/>
      <c r="BZ197" s="163"/>
      <c r="CA197" s="163"/>
      <c r="CB197" s="163"/>
      <c r="CC197" s="163"/>
      <c r="CD197" s="163"/>
      <c r="CE197" s="163"/>
      <c r="CF197" s="163"/>
      <c r="CG197" s="163"/>
      <c r="CH197" s="163"/>
      <c r="CI197" s="163"/>
      <c r="CJ197" s="163"/>
      <c r="CK197" s="163"/>
      <c r="CL197" s="163"/>
      <c r="CM197" s="163"/>
      <c r="CN197" s="163"/>
      <c r="CO197" s="163"/>
      <c r="CP197" s="163"/>
      <c r="CQ197" s="66" t="str">
        <f>IF($CQ$2=2022,IF(ISBLANK($C197),"",IF(OR(AND(D197=versteckt!C$1,'Erfassung Schulungstunden'!E197=versteckt!B$1,'Auswertung pro MA'!E192&gt;=16,'Auswertung pro MA'!F192&gt;=3,OR('Erfassung Schulungstunden'!C197=versteckt!G$1,'Erfassung Schulungstunden'!C197=versteckt!G$2,'Erfassung Schulungstunden'!C197=versteckt!G$3,'Erfassung Schulungstunden'!C197=versteckt!G$7,'Erfassung Schulungstunden'!C197=versteckt!G$8)),AND(D197=versteckt!C$1,'Erfassung Schulungstunden'!E197=versteckt!B$1,'Auswertung pro MA'!E192&gt;=8,'Auswertung pro MA'!F192&gt;=2,OR(C197=versteckt!G$4,'Erfassung Schulungstunden'!C197=versteckt!G$5,'Erfassung Schulungstunden'!C197=versteckt!G$6)),AND(D197=versteckt!C$2,'Auswertung pro MA'!D192&gt;=3)),1,2)),IF(ISBLANK($C197),"",IF(OR(AND(D197=versteckt!C$1,'Erfassung Schulungstunden'!E197=versteckt!B$1,'Auswertung pro MA'!E192&gt;=16,'Auswertung pro MA'!F192&gt;=3,OR('Erfassung Schulungstunden'!C197=versteckt!G$1,'Erfassung Schulungstunden'!C197=versteckt!G$2,'Erfassung Schulungstunden'!C197=versteckt!G$3,'Erfassung Schulungstunden'!C197=versteckt!G$7,'Erfassung Schulungstunden'!C197=versteckt!G$8)),AND(D197=versteckt!C$1,'Erfassung Schulungstunden'!E197=versteckt!B$1,'Auswertung pro MA'!E192&gt;=8,'Auswertung pro MA'!F192&gt;=2,OR(C197=versteckt!G$4,'Erfassung Schulungstunden'!C197=versteckt!G$5,'Erfassung Schulungstunden'!C197=versteckt!G$6)),AND(D197=versteckt!C$2,'Auswertung pro MA'!D192&gt;=6)),1,2)))</f>
        <v/>
      </c>
      <c r="CR197" s="66" t="str">
        <f t="shared" si="6"/>
        <v/>
      </c>
      <c r="CS197" s="67" t="str">
        <f>IF(ISBLANK($C197),"",IF(OR(AND(D197=versteckt!C$1,'Erfassung Schulungstunden'!E197=versteckt!B$2,'Auswertung pro MA'!E192&gt;=16,'Auswertung pro MA'!F192&gt;=3,OR('Erfassung Schulungstunden'!C197=versteckt!G$1,'Erfassung Schulungstunden'!C197=versteckt!G$2,'Erfassung Schulungstunden'!C197=versteckt!G$3,'Erfassung Schulungstunden'!C197=versteckt!G$7,'Erfassung Schulungstunden'!C197=versteckt!G$8)),AND(D197=versteckt!C$1,'Erfassung Schulungstunden'!E197=versteckt!B$2,'Auswertung pro MA'!E192&gt;=8,'Auswertung pro MA'!F192&gt;=2,OR(C197=versteckt!G$4,'Erfassung Schulungstunden'!C197=versteckt!G$5,'Erfassung Schulungstunden'!C197=versteckt!G$6))),1,2))</f>
        <v/>
      </c>
      <c r="CT197" s="66" t="str">
        <f>'Auswertung pro MA'!D192</f>
        <v/>
      </c>
      <c r="CU197" s="150"/>
      <c r="CV197" s="8"/>
      <c r="CW197" s="8"/>
    </row>
    <row r="198" spans="1:101" x14ac:dyDescent="0.25">
      <c r="A198" s="57"/>
      <c r="B198" s="172"/>
      <c r="C198" s="59"/>
      <c r="D198" s="59"/>
      <c r="E198" s="174"/>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c r="AS198" s="163"/>
      <c r="AT198" s="163"/>
      <c r="AU198" s="163"/>
      <c r="AV198" s="163"/>
      <c r="AW198" s="163"/>
      <c r="AX198" s="163"/>
      <c r="AY198" s="163"/>
      <c r="AZ198" s="163"/>
      <c r="BA198" s="163"/>
      <c r="BB198" s="163"/>
      <c r="BC198" s="163"/>
      <c r="BD198" s="163"/>
      <c r="BE198" s="163"/>
      <c r="BF198" s="163"/>
      <c r="BG198" s="163"/>
      <c r="BH198" s="163"/>
      <c r="BI198" s="163"/>
      <c r="BJ198" s="163"/>
      <c r="BK198" s="163"/>
      <c r="BL198" s="163"/>
      <c r="BM198" s="163"/>
      <c r="BN198" s="163"/>
      <c r="BO198" s="163"/>
      <c r="BP198" s="163"/>
      <c r="BQ198" s="163"/>
      <c r="BR198" s="163"/>
      <c r="BS198" s="163"/>
      <c r="BT198" s="163"/>
      <c r="BU198" s="163"/>
      <c r="BV198" s="163"/>
      <c r="BW198" s="163"/>
      <c r="BX198" s="163"/>
      <c r="BY198" s="163"/>
      <c r="BZ198" s="163"/>
      <c r="CA198" s="163"/>
      <c r="CB198" s="163"/>
      <c r="CC198" s="163"/>
      <c r="CD198" s="163"/>
      <c r="CE198" s="163"/>
      <c r="CF198" s="163"/>
      <c r="CG198" s="163"/>
      <c r="CH198" s="163"/>
      <c r="CI198" s="163"/>
      <c r="CJ198" s="163"/>
      <c r="CK198" s="163"/>
      <c r="CL198" s="163"/>
      <c r="CM198" s="163"/>
      <c r="CN198" s="163"/>
      <c r="CO198" s="163"/>
      <c r="CP198" s="163"/>
      <c r="CQ198" s="66" t="str">
        <f>IF($CQ$2=2022,IF(ISBLANK($C198),"",IF(OR(AND(D198=versteckt!C$1,'Erfassung Schulungstunden'!E198=versteckt!B$1,'Auswertung pro MA'!E193&gt;=16,'Auswertung pro MA'!F193&gt;=3,OR('Erfassung Schulungstunden'!C198=versteckt!G$1,'Erfassung Schulungstunden'!C198=versteckt!G$2,'Erfassung Schulungstunden'!C198=versteckt!G$3,'Erfassung Schulungstunden'!C198=versteckt!G$7,'Erfassung Schulungstunden'!C198=versteckt!G$8)),AND(D198=versteckt!C$1,'Erfassung Schulungstunden'!E198=versteckt!B$1,'Auswertung pro MA'!E193&gt;=8,'Auswertung pro MA'!F193&gt;=2,OR(C198=versteckt!G$4,'Erfassung Schulungstunden'!C198=versteckt!G$5,'Erfassung Schulungstunden'!C198=versteckt!G$6)),AND(D198=versteckt!C$2,'Auswertung pro MA'!D193&gt;=3)),1,2)),IF(ISBLANK($C198),"",IF(OR(AND(D198=versteckt!C$1,'Erfassung Schulungstunden'!E198=versteckt!B$1,'Auswertung pro MA'!E193&gt;=16,'Auswertung pro MA'!F193&gt;=3,OR('Erfassung Schulungstunden'!C198=versteckt!G$1,'Erfassung Schulungstunden'!C198=versteckt!G$2,'Erfassung Schulungstunden'!C198=versteckt!G$3,'Erfassung Schulungstunden'!C198=versteckt!G$7,'Erfassung Schulungstunden'!C198=versteckt!G$8)),AND(D198=versteckt!C$1,'Erfassung Schulungstunden'!E198=versteckt!B$1,'Auswertung pro MA'!E193&gt;=8,'Auswertung pro MA'!F193&gt;=2,OR(C198=versteckt!G$4,'Erfassung Schulungstunden'!C198=versteckt!G$5,'Erfassung Schulungstunden'!C198=versteckt!G$6)),AND(D198=versteckt!C$2,'Auswertung pro MA'!D193&gt;=6)),1,2)))</f>
        <v/>
      </c>
      <c r="CR198" s="66" t="str">
        <f t="shared" si="6"/>
        <v/>
      </c>
      <c r="CS198" s="67" t="str">
        <f>IF(ISBLANK($C198),"",IF(OR(AND(D198=versteckt!C$1,'Erfassung Schulungstunden'!E198=versteckt!B$2,'Auswertung pro MA'!E193&gt;=16,'Auswertung pro MA'!F193&gt;=3,OR('Erfassung Schulungstunden'!C198=versteckt!G$1,'Erfassung Schulungstunden'!C198=versteckt!G$2,'Erfassung Schulungstunden'!C198=versteckt!G$3,'Erfassung Schulungstunden'!C198=versteckt!G$7,'Erfassung Schulungstunden'!C198=versteckt!G$8)),AND(D198=versteckt!C$1,'Erfassung Schulungstunden'!E198=versteckt!B$2,'Auswertung pro MA'!E193&gt;=8,'Auswertung pro MA'!F193&gt;=2,OR(C198=versteckt!G$4,'Erfassung Schulungstunden'!C198=versteckt!G$5,'Erfassung Schulungstunden'!C198=versteckt!G$6))),1,2))</f>
        <v/>
      </c>
      <c r="CT198" s="66" t="str">
        <f>'Auswertung pro MA'!D193</f>
        <v/>
      </c>
      <c r="CU198" s="150"/>
      <c r="CV198" s="8"/>
      <c r="CW198" s="8"/>
    </row>
    <row r="199" spans="1:101" x14ac:dyDescent="0.25">
      <c r="A199" s="57"/>
      <c r="B199" s="172"/>
      <c r="C199" s="59"/>
      <c r="D199" s="58"/>
      <c r="E199" s="174"/>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c r="AN199" s="163"/>
      <c r="AO199" s="163"/>
      <c r="AP199" s="163"/>
      <c r="AQ199" s="163"/>
      <c r="AR199" s="163"/>
      <c r="AS199" s="163"/>
      <c r="AT199" s="163"/>
      <c r="AU199" s="163"/>
      <c r="AV199" s="163"/>
      <c r="AW199" s="163"/>
      <c r="AX199" s="163"/>
      <c r="AY199" s="163"/>
      <c r="AZ199" s="163"/>
      <c r="BA199" s="163"/>
      <c r="BB199" s="163"/>
      <c r="BC199" s="163"/>
      <c r="BD199" s="163"/>
      <c r="BE199" s="163"/>
      <c r="BF199" s="163"/>
      <c r="BG199" s="163"/>
      <c r="BH199" s="163"/>
      <c r="BI199" s="163"/>
      <c r="BJ199" s="163"/>
      <c r="BK199" s="163"/>
      <c r="BL199" s="163"/>
      <c r="BM199" s="163"/>
      <c r="BN199" s="163"/>
      <c r="BO199" s="163"/>
      <c r="BP199" s="163"/>
      <c r="BQ199" s="163"/>
      <c r="BR199" s="163"/>
      <c r="BS199" s="163"/>
      <c r="BT199" s="163"/>
      <c r="BU199" s="163"/>
      <c r="BV199" s="163"/>
      <c r="BW199" s="163"/>
      <c r="BX199" s="163"/>
      <c r="BY199" s="163"/>
      <c r="BZ199" s="163"/>
      <c r="CA199" s="163"/>
      <c r="CB199" s="163"/>
      <c r="CC199" s="163"/>
      <c r="CD199" s="163"/>
      <c r="CE199" s="163"/>
      <c r="CF199" s="163"/>
      <c r="CG199" s="163"/>
      <c r="CH199" s="163"/>
      <c r="CI199" s="163"/>
      <c r="CJ199" s="163"/>
      <c r="CK199" s="163"/>
      <c r="CL199" s="163"/>
      <c r="CM199" s="163"/>
      <c r="CN199" s="163"/>
      <c r="CO199" s="163"/>
      <c r="CP199" s="163"/>
      <c r="CQ199" s="66" t="str">
        <f>IF($CQ$2=2022,IF(ISBLANK($C199),"",IF(OR(AND(D199=versteckt!C$1,'Erfassung Schulungstunden'!E199=versteckt!B$1,'Auswertung pro MA'!E194&gt;=16,'Auswertung pro MA'!F194&gt;=3,OR('Erfassung Schulungstunden'!C199=versteckt!G$1,'Erfassung Schulungstunden'!C199=versteckt!G$2,'Erfassung Schulungstunden'!C199=versteckt!G$3,'Erfassung Schulungstunden'!C199=versteckt!G$7,'Erfassung Schulungstunden'!C199=versteckt!G$8)),AND(D199=versteckt!C$1,'Erfassung Schulungstunden'!E199=versteckt!B$1,'Auswertung pro MA'!E194&gt;=8,'Auswertung pro MA'!F194&gt;=2,OR(C199=versteckt!G$4,'Erfassung Schulungstunden'!C199=versteckt!G$5,'Erfassung Schulungstunden'!C199=versteckt!G$6)),AND(D199=versteckt!C$2,'Auswertung pro MA'!D194&gt;=3)),1,2)),IF(ISBLANK($C199),"",IF(OR(AND(D199=versteckt!C$1,'Erfassung Schulungstunden'!E199=versteckt!B$1,'Auswertung pro MA'!E194&gt;=16,'Auswertung pro MA'!F194&gt;=3,OR('Erfassung Schulungstunden'!C199=versteckt!G$1,'Erfassung Schulungstunden'!C199=versteckt!G$2,'Erfassung Schulungstunden'!C199=versteckt!G$3,'Erfassung Schulungstunden'!C199=versteckt!G$7,'Erfassung Schulungstunden'!C199=versteckt!G$8)),AND(D199=versteckt!C$1,'Erfassung Schulungstunden'!E199=versteckt!B$1,'Auswertung pro MA'!E194&gt;=8,'Auswertung pro MA'!F194&gt;=2,OR(C199=versteckt!G$4,'Erfassung Schulungstunden'!C199=versteckt!G$5,'Erfassung Schulungstunden'!C199=versteckt!G$6)),AND(D199=versteckt!C$2,'Auswertung pro MA'!D194&gt;=6)),1,2)))</f>
        <v/>
      </c>
      <c r="CR199" s="66" t="str">
        <f t="shared" si="6"/>
        <v/>
      </c>
      <c r="CS199" s="67" t="str">
        <f>IF(ISBLANK($C199),"",IF(OR(AND(D199=versteckt!C$1,'Erfassung Schulungstunden'!E199=versteckt!B$2,'Auswertung pro MA'!E194&gt;=16,'Auswertung pro MA'!F194&gt;=3,OR('Erfassung Schulungstunden'!C199=versteckt!G$1,'Erfassung Schulungstunden'!C199=versteckt!G$2,'Erfassung Schulungstunden'!C199=versteckt!G$3,'Erfassung Schulungstunden'!C199=versteckt!G$7,'Erfassung Schulungstunden'!C199=versteckt!G$8)),AND(D199=versteckt!C$1,'Erfassung Schulungstunden'!E199=versteckt!B$2,'Auswertung pro MA'!E194&gt;=8,'Auswertung pro MA'!F194&gt;=2,OR(C199=versteckt!G$4,'Erfassung Schulungstunden'!C199=versteckt!G$5,'Erfassung Schulungstunden'!C199=versteckt!G$6))),1,2))</f>
        <v/>
      </c>
      <c r="CT199" s="66" t="str">
        <f>'Auswertung pro MA'!D194</f>
        <v/>
      </c>
      <c r="CU199" s="150"/>
      <c r="CV199" s="8"/>
      <c r="CW199" s="8"/>
    </row>
    <row r="200" spans="1:101" x14ac:dyDescent="0.25">
      <c r="A200" s="57"/>
      <c r="B200" s="172"/>
      <c r="C200" s="59"/>
      <c r="D200" s="58"/>
      <c r="E200" s="174"/>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c r="BP200" s="163"/>
      <c r="BQ200" s="163"/>
      <c r="BR200" s="163"/>
      <c r="BS200" s="163"/>
      <c r="BT200" s="163"/>
      <c r="BU200" s="163"/>
      <c r="BV200" s="163"/>
      <c r="BW200" s="163"/>
      <c r="BX200" s="163"/>
      <c r="BY200" s="163"/>
      <c r="BZ200" s="163"/>
      <c r="CA200" s="163"/>
      <c r="CB200" s="163"/>
      <c r="CC200" s="163"/>
      <c r="CD200" s="163"/>
      <c r="CE200" s="163"/>
      <c r="CF200" s="163"/>
      <c r="CG200" s="163"/>
      <c r="CH200" s="163"/>
      <c r="CI200" s="163"/>
      <c r="CJ200" s="163"/>
      <c r="CK200" s="163"/>
      <c r="CL200" s="163"/>
      <c r="CM200" s="163"/>
      <c r="CN200" s="163"/>
      <c r="CO200" s="163"/>
      <c r="CP200" s="163"/>
      <c r="CQ200" s="66" t="str">
        <f>IF($CQ$2=2022,IF(ISBLANK($C200),"",IF(OR(AND(D200=versteckt!C$1,'Erfassung Schulungstunden'!E200=versteckt!B$1,'Auswertung pro MA'!E195&gt;=16,'Auswertung pro MA'!F195&gt;=3,OR('Erfassung Schulungstunden'!C200=versteckt!G$1,'Erfassung Schulungstunden'!C200=versteckt!G$2,'Erfassung Schulungstunden'!C200=versteckt!G$3,'Erfassung Schulungstunden'!C200=versteckt!G$7,'Erfassung Schulungstunden'!C200=versteckt!G$8)),AND(D200=versteckt!C$1,'Erfassung Schulungstunden'!E200=versteckt!B$1,'Auswertung pro MA'!E195&gt;=8,'Auswertung pro MA'!F195&gt;=2,OR(C200=versteckt!G$4,'Erfassung Schulungstunden'!C200=versteckt!G$5,'Erfassung Schulungstunden'!C200=versteckt!G$6)),AND(D200=versteckt!C$2,'Auswertung pro MA'!D195&gt;=3)),1,2)),IF(ISBLANK($C200),"",IF(OR(AND(D200=versteckt!C$1,'Erfassung Schulungstunden'!E200=versteckt!B$1,'Auswertung pro MA'!E195&gt;=16,'Auswertung pro MA'!F195&gt;=3,OR('Erfassung Schulungstunden'!C200=versteckt!G$1,'Erfassung Schulungstunden'!C200=versteckt!G$2,'Erfassung Schulungstunden'!C200=versteckt!G$3,'Erfassung Schulungstunden'!C200=versteckt!G$7,'Erfassung Schulungstunden'!C200=versteckt!G$8)),AND(D200=versteckt!C$1,'Erfassung Schulungstunden'!E200=versteckt!B$1,'Auswertung pro MA'!E195&gt;=8,'Auswertung pro MA'!F195&gt;=2,OR(C200=versteckt!G$4,'Erfassung Schulungstunden'!C200=versteckt!G$5,'Erfassung Schulungstunden'!C200=versteckt!G$6)),AND(D200=versteckt!C$2,'Auswertung pro MA'!D195&gt;=6)),1,2)))</f>
        <v/>
      </c>
      <c r="CR200" s="66" t="str">
        <f t="shared" si="6"/>
        <v/>
      </c>
      <c r="CS200" s="67" t="str">
        <f>IF(ISBLANK($C200),"",IF(OR(AND(D200=versteckt!C$1,'Erfassung Schulungstunden'!E200=versteckt!B$2,'Auswertung pro MA'!E195&gt;=16,'Auswertung pro MA'!F195&gt;=3,OR('Erfassung Schulungstunden'!C200=versteckt!G$1,'Erfassung Schulungstunden'!C200=versteckt!G$2,'Erfassung Schulungstunden'!C200=versteckt!G$3,'Erfassung Schulungstunden'!C200=versteckt!G$7,'Erfassung Schulungstunden'!C200=versteckt!G$8)),AND(D200=versteckt!C$1,'Erfassung Schulungstunden'!E200=versteckt!B$2,'Auswertung pro MA'!E195&gt;=8,'Auswertung pro MA'!F195&gt;=2,OR(C200=versteckt!G$4,'Erfassung Schulungstunden'!C200=versteckt!G$5,'Erfassung Schulungstunden'!C200=versteckt!G$6))),1,2))</f>
        <v/>
      </c>
      <c r="CT200" s="66" t="str">
        <f>'Auswertung pro MA'!D195</f>
        <v/>
      </c>
      <c r="CU200" s="150"/>
      <c r="CV200" s="8"/>
      <c r="CW200" s="8"/>
    </row>
    <row r="201" spans="1:101" x14ac:dyDescent="0.25">
      <c r="A201" s="57"/>
      <c r="B201" s="172"/>
      <c r="C201" s="59"/>
      <c r="D201" s="58"/>
      <c r="E201" s="174"/>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c r="BA201" s="163"/>
      <c r="BB201" s="163"/>
      <c r="BC201" s="163"/>
      <c r="BD201" s="163"/>
      <c r="BE201" s="163"/>
      <c r="BF201" s="163"/>
      <c r="BG201" s="163"/>
      <c r="BH201" s="163"/>
      <c r="BI201" s="163"/>
      <c r="BJ201" s="163"/>
      <c r="BK201" s="163"/>
      <c r="BL201" s="163"/>
      <c r="BM201" s="163"/>
      <c r="BN201" s="163"/>
      <c r="BO201" s="163"/>
      <c r="BP201" s="163"/>
      <c r="BQ201" s="163"/>
      <c r="BR201" s="163"/>
      <c r="BS201" s="163"/>
      <c r="BT201" s="163"/>
      <c r="BU201" s="163"/>
      <c r="BV201" s="163"/>
      <c r="BW201" s="163"/>
      <c r="BX201" s="163"/>
      <c r="BY201" s="163"/>
      <c r="BZ201" s="163"/>
      <c r="CA201" s="163"/>
      <c r="CB201" s="163"/>
      <c r="CC201" s="163"/>
      <c r="CD201" s="163"/>
      <c r="CE201" s="163"/>
      <c r="CF201" s="163"/>
      <c r="CG201" s="163"/>
      <c r="CH201" s="163"/>
      <c r="CI201" s="163"/>
      <c r="CJ201" s="163"/>
      <c r="CK201" s="163"/>
      <c r="CL201" s="163"/>
      <c r="CM201" s="163"/>
      <c r="CN201" s="163"/>
      <c r="CO201" s="163"/>
      <c r="CP201" s="163"/>
      <c r="CQ201" s="66" t="str">
        <f>IF($CQ$2=2022,IF(ISBLANK($C201),"",IF(OR(AND(D201=versteckt!C$1,'Erfassung Schulungstunden'!E201=versteckt!B$1,'Auswertung pro MA'!E196&gt;=16,'Auswertung pro MA'!F196&gt;=3,OR('Erfassung Schulungstunden'!C201=versteckt!G$1,'Erfassung Schulungstunden'!C201=versteckt!G$2,'Erfassung Schulungstunden'!C201=versteckt!G$3,'Erfassung Schulungstunden'!C201=versteckt!G$7,'Erfassung Schulungstunden'!C201=versteckt!G$8)),AND(D201=versteckt!C$1,'Erfassung Schulungstunden'!E201=versteckt!B$1,'Auswertung pro MA'!E196&gt;=8,'Auswertung pro MA'!F196&gt;=2,OR(C201=versteckt!G$4,'Erfassung Schulungstunden'!C201=versteckt!G$5,'Erfassung Schulungstunden'!C201=versteckt!G$6)),AND(D201=versteckt!C$2,'Auswertung pro MA'!D196&gt;=3)),1,2)),IF(ISBLANK($C201),"",IF(OR(AND(D201=versteckt!C$1,'Erfassung Schulungstunden'!E201=versteckt!B$1,'Auswertung pro MA'!E196&gt;=16,'Auswertung pro MA'!F196&gt;=3,OR('Erfassung Schulungstunden'!C201=versteckt!G$1,'Erfassung Schulungstunden'!C201=versteckt!G$2,'Erfassung Schulungstunden'!C201=versteckt!G$3,'Erfassung Schulungstunden'!C201=versteckt!G$7,'Erfassung Schulungstunden'!C201=versteckt!G$8)),AND(D201=versteckt!C$1,'Erfassung Schulungstunden'!E201=versteckt!B$1,'Auswertung pro MA'!E196&gt;=8,'Auswertung pro MA'!F196&gt;=2,OR(C201=versteckt!G$4,'Erfassung Schulungstunden'!C201=versteckt!G$5,'Erfassung Schulungstunden'!C201=versteckt!G$6)),AND(D201=versteckt!C$2,'Auswertung pro MA'!D196&gt;=6)),1,2)))</f>
        <v/>
      </c>
      <c r="CR201" s="66" t="str">
        <f t="shared" si="6"/>
        <v/>
      </c>
      <c r="CS201" s="67" t="str">
        <f>IF(ISBLANK($C201),"",IF(OR(AND(D201=versteckt!C$1,'Erfassung Schulungstunden'!E201=versteckt!B$2,'Auswertung pro MA'!E196&gt;=16,'Auswertung pro MA'!F196&gt;=3,OR('Erfassung Schulungstunden'!C201=versteckt!G$1,'Erfassung Schulungstunden'!C201=versteckt!G$2,'Erfassung Schulungstunden'!C201=versteckt!G$3,'Erfassung Schulungstunden'!C201=versteckt!G$7,'Erfassung Schulungstunden'!C201=versteckt!G$8)),AND(D201=versteckt!C$1,'Erfassung Schulungstunden'!E201=versteckt!B$2,'Auswertung pro MA'!E196&gt;=8,'Auswertung pro MA'!F196&gt;=2,OR(C201=versteckt!G$4,'Erfassung Schulungstunden'!C201=versteckt!G$5,'Erfassung Schulungstunden'!C201=versteckt!G$6))),1,2))</f>
        <v/>
      </c>
      <c r="CT201" s="66" t="str">
        <f>'Auswertung pro MA'!D196</f>
        <v/>
      </c>
      <c r="CU201" s="150"/>
      <c r="CV201" s="8"/>
      <c r="CW201" s="8"/>
    </row>
    <row r="202" spans="1:101" x14ac:dyDescent="0.25">
      <c r="A202" s="57"/>
      <c r="B202" s="172"/>
      <c r="C202" s="59"/>
      <c r="D202" s="59"/>
      <c r="E202" s="174"/>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3"/>
      <c r="BB202" s="163"/>
      <c r="BC202" s="163"/>
      <c r="BD202" s="163"/>
      <c r="BE202" s="163"/>
      <c r="BF202" s="163"/>
      <c r="BG202" s="163"/>
      <c r="BH202" s="163"/>
      <c r="BI202" s="163"/>
      <c r="BJ202" s="163"/>
      <c r="BK202" s="163"/>
      <c r="BL202" s="163"/>
      <c r="BM202" s="163"/>
      <c r="BN202" s="163"/>
      <c r="BO202" s="163"/>
      <c r="BP202" s="163"/>
      <c r="BQ202" s="163"/>
      <c r="BR202" s="163"/>
      <c r="BS202" s="163"/>
      <c r="BT202" s="163"/>
      <c r="BU202" s="163"/>
      <c r="BV202" s="163"/>
      <c r="BW202" s="163"/>
      <c r="BX202" s="163"/>
      <c r="BY202" s="163"/>
      <c r="BZ202" s="163"/>
      <c r="CA202" s="163"/>
      <c r="CB202" s="163"/>
      <c r="CC202" s="163"/>
      <c r="CD202" s="163"/>
      <c r="CE202" s="163"/>
      <c r="CF202" s="163"/>
      <c r="CG202" s="163"/>
      <c r="CH202" s="163"/>
      <c r="CI202" s="163"/>
      <c r="CJ202" s="163"/>
      <c r="CK202" s="163"/>
      <c r="CL202" s="163"/>
      <c r="CM202" s="163"/>
      <c r="CN202" s="163"/>
      <c r="CO202" s="163"/>
      <c r="CP202" s="163"/>
      <c r="CQ202" s="66" t="str">
        <f>IF($CQ$2=2022,IF(ISBLANK($C202),"",IF(OR(AND(D202=versteckt!C$1,'Erfassung Schulungstunden'!E202=versteckt!B$1,'Auswertung pro MA'!E197&gt;=16,'Auswertung pro MA'!F197&gt;=3,OR('Erfassung Schulungstunden'!C202=versteckt!G$1,'Erfassung Schulungstunden'!C202=versteckt!G$2,'Erfassung Schulungstunden'!C202=versteckt!G$3,'Erfassung Schulungstunden'!C202=versteckt!G$7,'Erfassung Schulungstunden'!C202=versteckt!G$8)),AND(D202=versteckt!C$1,'Erfassung Schulungstunden'!E202=versteckt!B$1,'Auswertung pro MA'!E197&gt;=8,'Auswertung pro MA'!F197&gt;=2,OR(C202=versteckt!G$4,'Erfassung Schulungstunden'!C202=versteckt!G$5,'Erfassung Schulungstunden'!C202=versteckt!G$6)),AND(D202=versteckt!C$2,'Auswertung pro MA'!D197&gt;=3)),1,2)),IF(ISBLANK($C202),"",IF(OR(AND(D202=versteckt!C$1,'Erfassung Schulungstunden'!E202=versteckt!B$1,'Auswertung pro MA'!E197&gt;=16,'Auswertung pro MA'!F197&gt;=3,OR('Erfassung Schulungstunden'!C202=versteckt!G$1,'Erfassung Schulungstunden'!C202=versteckt!G$2,'Erfassung Schulungstunden'!C202=versteckt!G$3,'Erfassung Schulungstunden'!C202=versteckt!G$7,'Erfassung Schulungstunden'!C202=versteckt!G$8)),AND(D202=versteckt!C$1,'Erfassung Schulungstunden'!E202=versteckt!B$1,'Auswertung pro MA'!E197&gt;=8,'Auswertung pro MA'!F197&gt;=2,OR(C202=versteckt!G$4,'Erfassung Schulungstunden'!C202=versteckt!G$5,'Erfassung Schulungstunden'!C202=versteckt!G$6)),AND(D202=versteckt!C$2,'Auswertung pro MA'!D197&gt;=6)),1,2)))</f>
        <v/>
      </c>
      <c r="CR202" s="66" t="str">
        <f t="shared" si="6"/>
        <v/>
      </c>
      <c r="CS202" s="67" t="str">
        <f>IF(ISBLANK($C202),"",IF(OR(AND(D202=versteckt!C$1,'Erfassung Schulungstunden'!E202=versteckt!B$2,'Auswertung pro MA'!E197&gt;=16,'Auswertung pro MA'!F197&gt;=3,OR('Erfassung Schulungstunden'!C202=versteckt!G$1,'Erfassung Schulungstunden'!C202=versteckt!G$2,'Erfassung Schulungstunden'!C202=versteckt!G$3,'Erfassung Schulungstunden'!C202=versteckt!G$7,'Erfassung Schulungstunden'!C202=versteckt!G$8)),AND(D202=versteckt!C$1,'Erfassung Schulungstunden'!E202=versteckt!B$2,'Auswertung pro MA'!E197&gt;=8,'Auswertung pro MA'!F197&gt;=2,OR(C202=versteckt!G$4,'Erfassung Schulungstunden'!C202=versteckt!G$5,'Erfassung Schulungstunden'!C202=versteckt!G$6))),1,2))</f>
        <v/>
      </c>
      <c r="CT202" s="66" t="str">
        <f>'Auswertung pro MA'!D197</f>
        <v/>
      </c>
      <c r="CU202" s="150"/>
      <c r="CV202" s="8"/>
      <c r="CW202" s="8"/>
    </row>
    <row r="203" spans="1:101" x14ac:dyDescent="0.25">
      <c r="A203" s="57"/>
      <c r="B203" s="172"/>
      <c r="C203" s="59"/>
      <c r="D203" s="59"/>
      <c r="E203" s="174"/>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c r="BA203" s="163"/>
      <c r="BB203" s="163"/>
      <c r="BC203" s="163"/>
      <c r="BD203" s="163"/>
      <c r="BE203" s="163"/>
      <c r="BF203" s="163"/>
      <c r="BG203" s="163"/>
      <c r="BH203" s="163"/>
      <c r="BI203" s="163"/>
      <c r="BJ203" s="163"/>
      <c r="BK203" s="163"/>
      <c r="BL203" s="163"/>
      <c r="BM203" s="163"/>
      <c r="BN203" s="163"/>
      <c r="BO203" s="163"/>
      <c r="BP203" s="163"/>
      <c r="BQ203" s="163"/>
      <c r="BR203" s="163"/>
      <c r="BS203" s="163"/>
      <c r="BT203" s="163"/>
      <c r="BU203" s="163"/>
      <c r="BV203" s="163"/>
      <c r="BW203" s="163"/>
      <c r="BX203" s="163"/>
      <c r="BY203" s="163"/>
      <c r="BZ203" s="163"/>
      <c r="CA203" s="163"/>
      <c r="CB203" s="163"/>
      <c r="CC203" s="163"/>
      <c r="CD203" s="163"/>
      <c r="CE203" s="163"/>
      <c r="CF203" s="163"/>
      <c r="CG203" s="163"/>
      <c r="CH203" s="163"/>
      <c r="CI203" s="163"/>
      <c r="CJ203" s="163"/>
      <c r="CK203" s="163"/>
      <c r="CL203" s="163"/>
      <c r="CM203" s="163"/>
      <c r="CN203" s="163"/>
      <c r="CO203" s="163"/>
      <c r="CP203" s="163"/>
      <c r="CQ203" s="66" t="str">
        <f>IF($CQ$2=2022,IF(ISBLANK($C203),"",IF(OR(AND(D203=versteckt!C$1,'Erfassung Schulungstunden'!E203=versteckt!B$1,'Auswertung pro MA'!E198&gt;=16,'Auswertung pro MA'!F198&gt;=3,OR('Erfassung Schulungstunden'!C203=versteckt!G$1,'Erfassung Schulungstunden'!C203=versteckt!G$2,'Erfassung Schulungstunden'!C203=versteckt!G$3,'Erfassung Schulungstunden'!C203=versteckt!G$7,'Erfassung Schulungstunden'!C203=versteckt!G$8)),AND(D203=versteckt!C$1,'Erfassung Schulungstunden'!E203=versteckt!B$1,'Auswertung pro MA'!E198&gt;=8,'Auswertung pro MA'!F198&gt;=2,OR(C203=versteckt!G$4,'Erfassung Schulungstunden'!C203=versteckt!G$5,'Erfassung Schulungstunden'!C203=versteckt!G$6)),AND(D203=versteckt!C$2,'Auswertung pro MA'!D198&gt;=3)),1,2)),IF(ISBLANK($C203),"",IF(OR(AND(D203=versteckt!C$1,'Erfassung Schulungstunden'!E203=versteckt!B$1,'Auswertung pro MA'!E198&gt;=16,'Auswertung pro MA'!F198&gt;=3,OR('Erfassung Schulungstunden'!C203=versteckt!G$1,'Erfassung Schulungstunden'!C203=versteckt!G$2,'Erfassung Schulungstunden'!C203=versteckt!G$3,'Erfassung Schulungstunden'!C203=versteckt!G$7,'Erfassung Schulungstunden'!C203=versteckt!G$8)),AND(D203=versteckt!C$1,'Erfassung Schulungstunden'!E203=versteckt!B$1,'Auswertung pro MA'!E198&gt;=8,'Auswertung pro MA'!F198&gt;=2,OR(C203=versteckt!G$4,'Erfassung Schulungstunden'!C203=versteckt!G$5,'Erfassung Schulungstunden'!C203=versteckt!G$6)),AND(D203=versteckt!C$2,'Auswertung pro MA'!D198&gt;=6)),1,2)))</f>
        <v/>
      </c>
      <c r="CR203" s="66" t="str">
        <f t="shared" si="6"/>
        <v/>
      </c>
      <c r="CS203" s="67" t="str">
        <f>IF(ISBLANK($C203),"",IF(OR(AND(D203=versteckt!C$1,'Erfassung Schulungstunden'!E203=versteckt!B$2,'Auswertung pro MA'!E198&gt;=16,'Auswertung pro MA'!F198&gt;=3,OR('Erfassung Schulungstunden'!C203=versteckt!G$1,'Erfassung Schulungstunden'!C203=versteckt!G$2,'Erfassung Schulungstunden'!C203=versteckt!G$3,'Erfassung Schulungstunden'!C203=versteckt!G$7,'Erfassung Schulungstunden'!C203=versteckt!G$8)),AND(D203=versteckt!C$1,'Erfassung Schulungstunden'!E203=versteckt!B$2,'Auswertung pro MA'!E198&gt;=8,'Auswertung pro MA'!F198&gt;=2,OR(C203=versteckt!G$4,'Erfassung Schulungstunden'!C203=versteckt!G$5,'Erfassung Schulungstunden'!C203=versteckt!G$6))),1,2))</f>
        <v/>
      </c>
      <c r="CT203" s="66" t="str">
        <f>'Auswertung pro MA'!D198</f>
        <v/>
      </c>
      <c r="CU203" s="150"/>
      <c r="CV203" s="8"/>
      <c r="CW203" s="8"/>
    </row>
    <row r="204" spans="1:101" x14ac:dyDescent="0.25">
      <c r="A204" s="57"/>
      <c r="B204" s="172"/>
      <c r="C204" s="59"/>
      <c r="D204" s="58"/>
      <c r="E204" s="174"/>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3"/>
      <c r="BC204" s="163"/>
      <c r="BD204" s="163"/>
      <c r="BE204" s="163"/>
      <c r="BF204" s="163"/>
      <c r="BG204" s="163"/>
      <c r="BH204" s="163"/>
      <c r="BI204" s="163"/>
      <c r="BJ204" s="163"/>
      <c r="BK204" s="163"/>
      <c r="BL204" s="163"/>
      <c r="BM204" s="163"/>
      <c r="BN204" s="163"/>
      <c r="BO204" s="163"/>
      <c r="BP204" s="163"/>
      <c r="BQ204" s="163"/>
      <c r="BR204" s="163"/>
      <c r="BS204" s="163"/>
      <c r="BT204" s="163"/>
      <c r="BU204" s="163"/>
      <c r="BV204" s="163"/>
      <c r="BW204" s="163"/>
      <c r="BX204" s="163"/>
      <c r="BY204" s="163"/>
      <c r="BZ204" s="163"/>
      <c r="CA204" s="163"/>
      <c r="CB204" s="163"/>
      <c r="CC204" s="163"/>
      <c r="CD204" s="163"/>
      <c r="CE204" s="163"/>
      <c r="CF204" s="163"/>
      <c r="CG204" s="163"/>
      <c r="CH204" s="163"/>
      <c r="CI204" s="163"/>
      <c r="CJ204" s="163"/>
      <c r="CK204" s="163"/>
      <c r="CL204" s="163"/>
      <c r="CM204" s="163"/>
      <c r="CN204" s="163"/>
      <c r="CO204" s="163"/>
      <c r="CP204" s="163"/>
      <c r="CQ204" s="66" t="str">
        <f>IF($CQ$2=2022,IF(ISBLANK($C204),"",IF(OR(AND(D204=versteckt!C$1,'Erfassung Schulungstunden'!E204=versteckt!B$1,'Auswertung pro MA'!E199&gt;=16,'Auswertung pro MA'!F199&gt;=3,OR('Erfassung Schulungstunden'!C204=versteckt!G$1,'Erfassung Schulungstunden'!C204=versteckt!G$2,'Erfassung Schulungstunden'!C204=versteckt!G$3,'Erfassung Schulungstunden'!C204=versteckt!G$7,'Erfassung Schulungstunden'!C204=versteckt!G$8)),AND(D204=versteckt!C$1,'Erfassung Schulungstunden'!E204=versteckt!B$1,'Auswertung pro MA'!E199&gt;=8,'Auswertung pro MA'!F199&gt;=2,OR(C204=versteckt!G$4,'Erfassung Schulungstunden'!C204=versteckt!G$5,'Erfassung Schulungstunden'!C204=versteckt!G$6)),AND(D204=versteckt!C$2,'Auswertung pro MA'!D199&gt;=3)),1,2)),IF(ISBLANK($C204),"",IF(OR(AND(D204=versteckt!C$1,'Erfassung Schulungstunden'!E204=versteckt!B$1,'Auswertung pro MA'!E199&gt;=16,'Auswertung pro MA'!F199&gt;=3,OR('Erfassung Schulungstunden'!C204=versteckt!G$1,'Erfassung Schulungstunden'!C204=versteckt!G$2,'Erfassung Schulungstunden'!C204=versteckt!G$3,'Erfassung Schulungstunden'!C204=versteckt!G$7,'Erfassung Schulungstunden'!C204=versteckt!G$8)),AND(D204=versteckt!C$1,'Erfassung Schulungstunden'!E204=versteckt!B$1,'Auswertung pro MA'!E199&gt;=8,'Auswertung pro MA'!F199&gt;=2,OR(C204=versteckt!G$4,'Erfassung Schulungstunden'!C204=versteckt!G$5,'Erfassung Schulungstunden'!C204=versteckt!G$6)),AND(D204=versteckt!C$2,'Auswertung pro MA'!D199&gt;=6)),1,2)))</f>
        <v/>
      </c>
      <c r="CR204" s="66" t="str">
        <f t="shared" si="6"/>
        <v/>
      </c>
      <c r="CS204" s="67" t="str">
        <f>IF(ISBLANK($C204),"",IF(OR(AND(D204=versteckt!C$1,'Erfassung Schulungstunden'!E204=versteckt!B$2,'Auswertung pro MA'!E199&gt;=16,'Auswertung pro MA'!F199&gt;=3,OR('Erfassung Schulungstunden'!C204=versteckt!G$1,'Erfassung Schulungstunden'!C204=versteckt!G$2,'Erfassung Schulungstunden'!C204=versteckt!G$3,'Erfassung Schulungstunden'!C204=versteckt!G$7,'Erfassung Schulungstunden'!C204=versteckt!G$8)),AND(D204=versteckt!C$1,'Erfassung Schulungstunden'!E204=versteckt!B$2,'Auswertung pro MA'!E199&gt;=8,'Auswertung pro MA'!F199&gt;=2,OR(C204=versteckt!G$4,'Erfassung Schulungstunden'!C204=versteckt!G$5,'Erfassung Schulungstunden'!C204=versteckt!G$6))),1,2))</f>
        <v/>
      </c>
      <c r="CT204" s="66" t="str">
        <f>'Auswertung pro MA'!D199</f>
        <v/>
      </c>
      <c r="CU204" s="150"/>
      <c r="CV204" s="8"/>
      <c r="CW204" s="8"/>
    </row>
    <row r="205" spans="1:101" x14ac:dyDescent="0.25">
      <c r="A205" s="57"/>
      <c r="B205" s="172"/>
      <c r="C205" s="59"/>
      <c r="D205" s="58"/>
      <c r="E205" s="174"/>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c r="AS205" s="163"/>
      <c r="AT205" s="163"/>
      <c r="AU205" s="163"/>
      <c r="AV205" s="163"/>
      <c r="AW205" s="163"/>
      <c r="AX205" s="163"/>
      <c r="AY205" s="163"/>
      <c r="AZ205" s="163"/>
      <c r="BA205" s="163"/>
      <c r="BB205" s="163"/>
      <c r="BC205" s="163"/>
      <c r="BD205" s="163"/>
      <c r="BE205" s="163"/>
      <c r="BF205" s="163"/>
      <c r="BG205" s="163"/>
      <c r="BH205" s="163"/>
      <c r="BI205" s="163"/>
      <c r="BJ205" s="163"/>
      <c r="BK205" s="163"/>
      <c r="BL205" s="163"/>
      <c r="BM205" s="163"/>
      <c r="BN205" s="163"/>
      <c r="BO205" s="163"/>
      <c r="BP205" s="163"/>
      <c r="BQ205" s="163"/>
      <c r="BR205" s="163"/>
      <c r="BS205" s="163"/>
      <c r="BT205" s="163"/>
      <c r="BU205" s="163"/>
      <c r="BV205" s="163"/>
      <c r="BW205" s="163"/>
      <c r="BX205" s="163"/>
      <c r="BY205" s="163"/>
      <c r="BZ205" s="163"/>
      <c r="CA205" s="163"/>
      <c r="CB205" s="163"/>
      <c r="CC205" s="163"/>
      <c r="CD205" s="163"/>
      <c r="CE205" s="163"/>
      <c r="CF205" s="163"/>
      <c r="CG205" s="163"/>
      <c r="CH205" s="163"/>
      <c r="CI205" s="163"/>
      <c r="CJ205" s="163"/>
      <c r="CK205" s="163"/>
      <c r="CL205" s="163"/>
      <c r="CM205" s="163"/>
      <c r="CN205" s="163"/>
      <c r="CO205" s="163"/>
      <c r="CP205" s="163"/>
      <c r="CQ205" s="66" t="str">
        <f>IF($CQ$2=2022,IF(ISBLANK($C205),"",IF(OR(AND(D205=versteckt!C$1,'Erfassung Schulungstunden'!E205=versteckt!B$1,'Auswertung pro MA'!E200&gt;=16,'Auswertung pro MA'!F200&gt;=3,OR('Erfassung Schulungstunden'!C205=versteckt!G$1,'Erfassung Schulungstunden'!C205=versteckt!G$2,'Erfassung Schulungstunden'!C205=versteckt!G$3,'Erfassung Schulungstunden'!C205=versteckt!G$7,'Erfassung Schulungstunden'!C205=versteckt!G$8)),AND(D205=versteckt!C$1,'Erfassung Schulungstunden'!E205=versteckt!B$1,'Auswertung pro MA'!E200&gt;=8,'Auswertung pro MA'!F200&gt;=2,OR(C205=versteckt!G$4,'Erfassung Schulungstunden'!C205=versteckt!G$5,'Erfassung Schulungstunden'!C205=versteckt!G$6)),AND(D205=versteckt!C$2,'Auswertung pro MA'!D200&gt;=3)),1,2)),IF(ISBLANK($C205),"",IF(OR(AND(D205=versteckt!C$1,'Erfassung Schulungstunden'!E205=versteckt!B$1,'Auswertung pro MA'!E200&gt;=16,'Auswertung pro MA'!F200&gt;=3,OR('Erfassung Schulungstunden'!C205=versteckt!G$1,'Erfassung Schulungstunden'!C205=versteckt!G$2,'Erfassung Schulungstunden'!C205=versteckt!G$3,'Erfassung Schulungstunden'!C205=versteckt!G$7,'Erfassung Schulungstunden'!C205=versteckt!G$8)),AND(D205=versteckt!C$1,'Erfassung Schulungstunden'!E205=versteckt!B$1,'Auswertung pro MA'!E200&gt;=8,'Auswertung pro MA'!F200&gt;=2,OR(C205=versteckt!G$4,'Erfassung Schulungstunden'!C205=versteckt!G$5,'Erfassung Schulungstunden'!C205=versteckt!G$6)),AND(D205=versteckt!C$2,'Auswertung pro MA'!D200&gt;=6)),1,2)))</f>
        <v/>
      </c>
      <c r="CR205" s="66" t="str">
        <f t="shared" ref="CR205:CR211" si="7">IF(ISBLANK($C205),"",IF(AND(CQ205=2,CS205=2),1,2))</f>
        <v/>
      </c>
      <c r="CS205" s="67" t="str">
        <f>IF(ISBLANK($C205),"",IF(OR(AND(D205=versteckt!C$1,'Erfassung Schulungstunden'!E205=versteckt!B$2,'Auswertung pro MA'!E200&gt;=16,'Auswertung pro MA'!F200&gt;=3,OR('Erfassung Schulungstunden'!C205=versteckt!G$1,'Erfassung Schulungstunden'!C205=versteckt!G$2,'Erfassung Schulungstunden'!C205=versteckt!G$3,'Erfassung Schulungstunden'!C205=versteckt!G$7,'Erfassung Schulungstunden'!C205=versteckt!G$8)),AND(D205=versteckt!C$1,'Erfassung Schulungstunden'!E205=versteckt!B$2,'Auswertung pro MA'!E200&gt;=8,'Auswertung pro MA'!F200&gt;=2,OR(C205=versteckt!G$4,'Erfassung Schulungstunden'!C205=versteckt!G$5,'Erfassung Schulungstunden'!C205=versteckt!G$6))),1,2))</f>
        <v/>
      </c>
      <c r="CT205" s="66" t="str">
        <f>'Auswertung pro MA'!D200</f>
        <v/>
      </c>
      <c r="CU205" s="150"/>
      <c r="CV205" s="8"/>
      <c r="CW205" s="8"/>
    </row>
    <row r="206" spans="1:101" x14ac:dyDescent="0.25">
      <c r="A206" s="57"/>
      <c r="B206" s="172"/>
      <c r="C206" s="59"/>
      <c r="D206" s="58"/>
      <c r="E206" s="174"/>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163"/>
      <c r="AU206" s="163"/>
      <c r="AV206" s="163"/>
      <c r="AW206" s="163"/>
      <c r="AX206" s="163"/>
      <c r="AY206" s="163"/>
      <c r="AZ206" s="163"/>
      <c r="BA206" s="163"/>
      <c r="BB206" s="163"/>
      <c r="BC206" s="163"/>
      <c r="BD206" s="163"/>
      <c r="BE206" s="163"/>
      <c r="BF206" s="163"/>
      <c r="BG206" s="163"/>
      <c r="BH206" s="163"/>
      <c r="BI206" s="163"/>
      <c r="BJ206" s="163"/>
      <c r="BK206" s="163"/>
      <c r="BL206" s="163"/>
      <c r="BM206" s="163"/>
      <c r="BN206" s="163"/>
      <c r="BO206" s="163"/>
      <c r="BP206" s="163"/>
      <c r="BQ206" s="163"/>
      <c r="BR206" s="163"/>
      <c r="BS206" s="163"/>
      <c r="BT206" s="163"/>
      <c r="BU206" s="163"/>
      <c r="BV206" s="163"/>
      <c r="BW206" s="163"/>
      <c r="BX206" s="163"/>
      <c r="BY206" s="163"/>
      <c r="BZ206" s="163"/>
      <c r="CA206" s="163"/>
      <c r="CB206" s="163"/>
      <c r="CC206" s="163"/>
      <c r="CD206" s="163"/>
      <c r="CE206" s="163"/>
      <c r="CF206" s="163"/>
      <c r="CG206" s="163"/>
      <c r="CH206" s="163"/>
      <c r="CI206" s="163"/>
      <c r="CJ206" s="163"/>
      <c r="CK206" s="163"/>
      <c r="CL206" s="163"/>
      <c r="CM206" s="163"/>
      <c r="CN206" s="163"/>
      <c r="CO206" s="163"/>
      <c r="CP206" s="163"/>
      <c r="CQ206" s="66" t="str">
        <f>IF($CQ$2=2022,IF(ISBLANK($C206),"",IF(OR(AND(D206=versteckt!C$1,'Erfassung Schulungstunden'!E206=versteckt!B$1,'Auswertung pro MA'!E201&gt;=16,'Auswertung pro MA'!F201&gt;=3,OR('Erfassung Schulungstunden'!C206=versteckt!G$1,'Erfassung Schulungstunden'!C206=versteckt!G$2,'Erfassung Schulungstunden'!C206=versteckt!G$3,'Erfassung Schulungstunden'!C206=versteckt!G$7,'Erfassung Schulungstunden'!C206=versteckt!G$8)),AND(D206=versteckt!C$1,'Erfassung Schulungstunden'!E206=versteckt!B$1,'Auswertung pro MA'!E201&gt;=8,'Auswertung pro MA'!F201&gt;=2,OR(C206=versteckt!G$4,'Erfassung Schulungstunden'!C206=versteckt!G$5,'Erfassung Schulungstunden'!C206=versteckt!G$6)),AND(D206=versteckt!C$2,'Auswertung pro MA'!D201&gt;=3)),1,2)),IF(ISBLANK($C206),"",IF(OR(AND(D206=versteckt!C$1,'Erfassung Schulungstunden'!E206=versteckt!B$1,'Auswertung pro MA'!E201&gt;=16,'Auswertung pro MA'!F201&gt;=3,OR('Erfassung Schulungstunden'!C206=versteckt!G$1,'Erfassung Schulungstunden'!C206=versteckt!G$2,'Erfassung Schulungstunden'!C206=versteckt!G$3,'Erfassung Schulungstunden'!C206=versteckt!G$7,'Erfassung Schulungstunden'!C206=versteckt!G$8)),AND(D206=versteckt!C$1,'Erfassung Schulungstunden'!E206=versteckt!B$1,'Auswertung pro MA'!E201&gt;=8,'Auswertung pro MA'!F201&gt;=2,OR(C206=versteckt!G$4,'Erfassung Schulungstunden'!C206=versteckt!G$5,'Erfassung Schulungstunden'!C206=versteckt!G$6)),AND(D206=versteckt!C$2,'Auswertung pro MA'!D201&gt;=6)),1,2)))</f>
        <v/>
      </c>
      <c r="CR206" s="66" t="str">
        <f t="shared" si="7"/>
        <v/>
      </c>
      <c r="CS206" s="67" t="str">
        <f>IF(ISBLANK($C206),"",IF(OR(AND(D206=versteckt!C$1,'Erfassung Schulungstunden'!E206=versteckt!B$2,'Auswertung pro MA'!E201&gt;=16,'Auswertung pro MA'!F201&gt;=3,OR('Erfassung Schulungstunden'!C206=versteckt!G$1,'Erfassung Schulungstunden'!C206=versteckt!G$2,'Erfassung Schulungstunden'!C206=versteckt!G$3,'Erfassung Schulungstunden'!C206=versteckt!G$7,'Erfassung Schulungstunden'!C206=versteckt!G$8)),AND(D206=versteckt!C$1,'Erfassung Schulungstunden'!E206=versteckt!B$2,'Auswertung pro MA'!E201&gt;=8,'Auswertung pro MA'!F201&gt;=2,OR(C206=versteckt!G$4,'Erfassung Schulungstunden'!C206=versteckt!G$5,'Erfassung Schulungstunden'!C206=versteckt!G$6))),1,2))</f>
        <v/>
      </c>
      <c r="CT206" s="66" t="str">
        <f>'Auswertung pro MA'!D201</f>
        <v/>
      </c>
      <c r="CU206" s="150"/>
      <c r="CV206" s="8"/>
      <c r="CW206" s="8"/>
    </row>
    <row r="207" spans="1:101" x14ac:dyDescent="0.25">
      <c r="A207" s="57"/>
      <c r="B207" s="172"/>
      <c r="C207" s="59"/>
      <c r="D207" s="59"/>
      <c r="E207" s="174"/>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c r="BB207" s="163"/>
      <c r="BC207" s="163"/>
      <c r="BD207" s="163"/>
      <c r="BE207" s="163"/>
      <c r="BF207" s="163"/>
      <c r="BG207" s="163"/>
      <c r="BH207" s="163"/>
      <c r="BI207" s="163"/>
      <c r="BJ207" s="163"/>
      <c r="BK207" s="163"/>
      <c r="BL207" s="163"/>
      <c r="BM207" s="163"/>
      <c r="BN207" s="163"/>
      <c r="BO207" s="163"/>
      <c r="BP207" s="163"/>
      <c r="BQ207" s="163"/>
      <c r="BR207" s="163"/>
      <c r="BS207" s="163"/>
      <c r="BT207" s="163"/>
      <c r="BU207" s="163"/>
      <c r="BV207" s="163"/>
      <c r="BW207" s="163"/>
      <c r="BX207" s="163"/>
      <c r="BY207" s="163"/>
      <c r="BZ207" s="163"/>
      <c r="CA207" s="163"/>
      <c r="CB207" s="163"/>
      <c r="CC207" s="163"/>
      <c r="CD207" s="163"/>
      <c r="CE207" s="163"/>
      <c r="CF207" s="163"/>
      <c r="CG207" s="163"/>
      <c r="CH207" s="163"/>
      <c r="CI207" s="163"/>
      <c r="CJ207" s="163"/>
      <c r="CK207" s="163"/>
      <c r="CL207" s="163"/>
      <c r="CM207" s="163"/>
      <c r="CN207" s="163"/>
      <c r="CO207" s="163"/>
      <c r="CP207" s="163"/>
      <c r="CQ207" s="66" t="str">
        <f>IF($CQ$2=2022,IF(ISBLANK($C207),"",IF(OR(AND(D207=versteckt!C$1,'Erfassung Schulungstunden'!E207=versteckt!B$1,'Auswertung pro MA'!E202&gt;=16,'Auswertung pro MA'!F202&gt;=3,OR('Erfassung Schulungstunden'!C207=versteckt!G$1,'Erfassung Schulungstunden'!C207=versteckt!G$2,'Erfassung Schulungstunden'!C207=versteckt!G$3,'Erfassung Schulungstunden'!C207=versteckt!G$7,'Erfassung Schulungstunden'!C207=versteckt!G$8)),AND(D207=versteckt!C$1,'Erfassung Schulungstunden'!E207=versteckt!B$1,'Auswertung pro MA'!E202&gt;=8,'Auswertung pro MA'!F202&gt;=2,OR(C207=versteckt!G$4,'Erfassung Schulungstunden'!C207=versteckt!G$5,'Erfassung Schulungstunden'!C207=versteckt!G$6)),AND(D207=versteckt!C$2,'Auswertung pro MA'!D202&gt;=3)),1,2)),IF(ISBLANK($C207),"",IF(OR(AND(D207=versteckt!C$1,'Erfassung Schulungstunden'!E207=versteckt!B$1,'Auswertung pro MA'!E202&gt;=16,'Auswertung pro MA'!F202&gt;=3,OR('Erfassung Schulungstunden'!C207=versteckt!G$1,'Erfassung Schulungstunden'!C207=versteckt!G$2,'Erfassung Schulungstunden'!C207=versteckt!G$3,'Erfassung Schulungstunden'!C207=versteckt!G$7,'Erfassung Schulungstunden'!C207=versteckt!G$8)),AND(D207=versteckt!C$1,'Erfassung Schulungstunden'!E207=versteckt!B$1,'Auswertung pro MA'!E202&gt;=8,'Auswertung pro MA'!F202&gt;=2,OR(C207=versteckt!G$4,'Erfassung Schulungstunden'!C207=versteckt!G$5,'Erfassung Schulungstunden'!C207=versteckt!G$6)),AND(D207=versteckt!C$2,'Auswertung pro MA'!D202&gt;=6)),1,2)))</f>
        <v/>
      </c>
      <c r="CR207" s="66" t="str">
        <f t="shared" si="7"/>
        <v/>
      </c>
      <c r="CS207" s="67" t="str">
        <f>IF(ISBLANK($C207),"",IF(OR(AND(D207=versteckt!C$1,'Erfassung Schulungstunden'!E207=versteckt!B$2,'Auswertung pro MA'!E202&gt;=16,'Auswertung pro MA'!F202&gt;=3,OR('Erfassung Schulungstunden'!C207=versteckt!G$1,'Erfassung Schulungstunden'!C207=versteckt!G$2,'Erfassung Schulungstunden'!C207=versteckt!G$3,'Erfassung Schulungstunden'!C207=versteckt!G$7,'Erfassung Schulungstunden'!C207=versteckt!G$8)),AND(D207=versteckt!C$1,'Erfassung Schulungstunden'!E207=versteckt!B$2,'Auswertung pro MA'!E202&gt;=8,'Auswertung pro MA'!F202&gt;=2,OR(C207=versteckt!G$4,'Erfassung Schulungstunden'!C207=versteckt!G$5,'Erfassung Schulungstunden'!C207=versteckt!G$6))),1,2))</f>
        <v/>
      </c>
      <c r="CT207" s="66" t="str">
        <f>'Auswertung pro MA'!D202</f>
        <v/>
      </c>
      <c r="CU207" s="150"/>
      <c r="CV207" s="8"/>
      <c r="CW207" s="8"/>
    </row>
    <row r="208" spans="1:101" x14ac:dyDescent="0.25">
      <c r="A208" s="57"/>
      <c r="B208" s="172"/>
      <c r="C208" s="59"/>
      <c r="D208" s="59"/>
      <c r="E208" s="174"/>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c r="AS208" s="163"/>
      <c r="AT208" s="163"/>
      <c r="AU208" s="163"/>
      <c r="AV208" s="163"/>
      <c r="AW208" s="163"/>
      <c r="AX208" s="163"/>
      <c r="AY208" s="163"/>
      <c r="AZ208" s="163"/>
      <c r="BA208" s="163"/>
      <c r="BB208" s="163"/>
      <c r="BC208" s="163"/>
      <c r="BD208" s="163"/>
      <c r="BE208" s="163"/>
      <c r="BF208" s="163"/>
      <c r="BG208" s="163"/>
      <c r="BH208" s="163"/>
      <c r="BI208" s="163"/>
      <c r="BJ208" s="163"/>
      <c r="BK208" s="163"/>
      <c r="BL208" s="163"/>
      <c r="BM208" s="163"/>
      <c r="BN208" s="163"/>
      <c r="BO208" s="163"/>
      <c r="BP208" s="163"/>
      <c r="BQ208" s="163"/>
      <c r="BR208" s="163"/>
      <c r="BS208" s="163"/>
      <c r="BT208" s="163"/>
      <c r="BU208" s="163"/>
      <c r="BV208" s="163"/>
      <c r="BW208" s="163"/>
      <c r="BX208" s="163"/>
      <c r="BY208" s="163"/>
      <c r="BZ208" s="163"/>
      <c r="CA208" s="163"/>
      <c r="CB208" s="163"/>
      <c r="CC208" s="163"/>
      <c r="CD208" s="163"/>
      <c r="CE208" s="163"/>
      <c r="CF208" s="163"/>
      <c r="CG208" s="163"/>
      <c r="CH208" s="163"/>
      <c r="CI208" s="163"/>
      <c r="CJ208" s="163"/>
      <c r="CK208" s="163"/>
      <c r="CL208" s="163"/>
      <c r="CM208" s="163"/>
      <c r="CN208" s="163"/>
      <c r="CO208" s="163"/>
      <c r="CP208" s="163"/>
      <c r="CQ208" s="66" t="str">
        <f>IF($CQ$2=2022,IF(ISBLANK($C208),"",IF(OR(AND(D208=versteckt!C$1,'Erfassung Schulungstunden'!E208=versteckt!B$1,'Auswertung pro MA'!E203&gt;=16,'Auswertung pro MA'!F203&gt;=3,OR('Erfassung Schulungstunden'!C208=versteckt!G$1,'Erfassung Schulungstunden'!C208=versteckt!G$2,'Erfassung Schulungstunden'!C208=versteckt!G$3,'Erfassung Schulungstunden'!C208=versteckt!G$7,'Erfassung Schulungstunden'!C208=versteckt!G$8)),AND(D208=versteckt!C$1,'Erfassung Schulungstunden'!E208=versteckt!B$1,'Auswertung pro MA'!E203&gt;=8,'Auswertung pro MA'!F203&gt;=2,OR(C208=versteckt!G$4,'Erfassung Schulungstunden'!C208=versteckt!G$5,'Erfassung Schulungstunden'!C208=versteckt!G$6)),AND(D208=versteckt!C$2,'Auswertung pro MA'!D203&gt;=3)),1,2)),IF(ISBLANK($C208),"",IF(OR(AND(D208=versteckt!C$1,'Erfassung Schulungstunden'!E208=versteckt!B$1,'Auswertung pro MA'!E203&gt;=16,'Auswertung pro MA'!F203&gt;=3,OR('Erfassung Schulungstunden'!C208=versteckt!G$1,'Erfassung Schulungstunden'!C208=versteckt!G$2,'Erfassung Schulungstunden'!C208=versteckt!G$3,'Erfassung Schulungstunden'!C208=versteckt!G$7,'Erfassung Schulungstunden'!C208=versteckt!G$8)),AND(D208=versteckt!C$1,'Erfassung Schulungstunden'!E208=versteckt!B$1,'Auswertung pro MA'!E203&gt;=8,'Auswertung pro MA'!F203&gt;=2,OR(C208=versteckt!G$4,'Erfassung Schulungstunden'!C208=versteckt!G$5,'Erfassung Schulungstunden'!C208=versteckt!G$6)),AND(D208=versteckt!C$2,'Auswertung pro MA'!D203&gt;=6)),1,2)))</f>
        <v/>
      </c>
      <c r="CR208" s="66" t="str">
        <f t="shared" si="7"/>
        <v/>
      </c>
      <c r="CS208" s="67" t="str">
        <f>IF(ISBLANK($C208),"",IF(OR(AND(D208=versteckt!C$1,'Erfassung Schulungstunden'!E208=versteckt!B$2,'Auswertung pro MA'!E203&gt;=16,'Auswertung pro MA'!F203&gt;=3,OR('Erfassung Schulungstunden'!C208=versteckt!G$1,'Erfassung Schulungstunden'!C208=versteckt!G$2,'Erfassung Schulungstunden'!C208=versteckt!G$3,'Erfassung Schulungstunden'!C208=versteckt!G$7,'Erfassung Schulungstunden'!C208=versteckt!G$8)),AND(D208=versteckt!C$1,'Erfassung Schulungstunden'!E208=versteckt!B$2,'Auswertung pro MA'!E203&gt;=8,'Auswertung pro MA'!F203&gt;=2,OR(C208=versteckt!G$4,'Erfassung Schulungstunden'!C208=versteckt!G$5,'Erfassung Schulungstunden'!C208=versteckt!G$6))),1,2))</f>
        <v/>
      </c>
      <c r="CT208" s="66" t="str">
        <f>'Auswertung pro MA'!D203</f>
        <v/>
      </c>
      <c r="CU208" s="150"/>
      <c r="CV208" s="8"/>
      <c r="CW208" s="8"/>
    </row>
    <row r="209" spans="1:101" x14ac:dyDescent="0.25">
      <c r="A209" s="57"/>
      <c r="B209" s="172"/>
      <c r="C209" s="59"/>
      <c r="D209" s="58"/>
      <c r="E209" s="174"/>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c r="BA209" s="163"/>
      <c r="BB209" s="163"/>
      <c r="BC209" s="163"/>
      <c r="BD209" s="163"/>
      <c r="BE209" s="163"/>
      <c r="BF209" s="163"/>
      <c r="BG209" s="163"/>
      <c r="BH209" s="163"/>
      <c r="BI209" s="163"/>
      <c r="BJ209" s="163"/>
      <c r="BK209" s="163"/>
      <c r="BL209" s="163"/>
      <c r="BM209" s="163"/>
      <c r="BN209" s="163"/>
      <c r="BO209" s="163"/>
      <c r="BP209" s="163"/>
      <c r="BQ209" s="163"/>
      <c r="BR209" s="163"/>
      <c r="BS209" s="163"/>
      <c r="BT209" s="163"/>
      <c r="BU209" s="163"/>
      <c r="BV209" s="163"/>
      <c r="BW209" s="163"/>
      <c r="BX209" s="163"/>
      <c r="BY209" s="163"/>
      <c r="BZ209" s="163"/>
      <c r="CA209" s="163"/>
      <c r="CB209" s="163"/>
      <c r="CC209" s="163"/>
      <c r="CD209" s="163"/>
      <c r="CE209" s="163"/>
      <c r="CF209" s="163"/>
      <c r="CG209" s="163"/>
      <c r="CH209" s="163"/>
      <c r="CI209" s="163"/>
      <c r="CJ209" s="163"/>
      <c r="CK209" s="163"/>
      <c r="CL209" s="163"/>
      <c r="CM209" s="163"/>
      <c r="CN209" s="163"/>
      <c r="CO209" s="163"/>
      <c r="CP209" s="163"/>
      <c r="CQ209" s="66" t="str">
        <f>IF($CQ$2=2022,IF(ISBLANK($C209),"",IF(OR(AND(D209=versteckt!C$1,'Erfassung Schulungstunden'!E209=versteckt!B$1,'Auswertung pro MA'!E204&gt;=16,'Auswertung pro MA'!F204&gt;=3,OR('Erfassung Schulungstunden'!C209=versteckt!G$1,'Erfassung Schulungstunden'!C209=versteckt!G$2,'Erfassung Schulungstunden'!C209=versteckt!G$3,'Erfassung Schulungstunden'!C209=versteckt!G$7,'Erfassung Schulungstunden'!C209=versteckt!G$8)),AND(D209=versteckt!C$1,'Erfassung Schulungstunden'!E209=versteckt!B$1,'Auswertung pro MA'!E204&gt;=8,'Auswertung pro MA'!F204&gt;=2,OR(C209=versteckt!G$4,'Erfassung Schulungstunden'!C209=versteckt!G$5,'Erfassung Schulungstunden'!C209=versteckt!G$6)),AND(D209=versteckt!C$2,'Auswertung pro MA'!D204&gt;=3)),1,2)),IF(ISBLANK($C209),"",IF(OR(AND(D209=versteckt!C$1,'Erfassung Schulungstunden'!E209=versteckt!B$1,'Auswertung pro MA'!E204&gt;=16,'Auswertung pro MA'!F204&gt;=3,OR('Erfassung Schulungstunden'!C209=versteckt!G$1,'Erfassung Schulungstunden'!C209=versteckt!G$2,'Erfassung Schulungstunden'!C209=versteckt!G$3,'Erfassung Schulungstunden'!C209=versteckt!G$7,'Erfassung Schulungstunden'!C209=versteckt!G$8)),AND(D209=versteckt!C$1,'Erfassung Schulungstunden'!E209=versteckt!B$1,'Auswertung pro MA'!E204&gt;=8,'Auswertung pro MA'!F204&gt;=2,OR(C209=versteckt!G$4,'Erfassung Schulungstunden'!C209=versteckt!G$5,'Erfassung Schulungstunden'!C209=versteckt!G$6)),AND(D209=versteckt!C$2,'Auswertung pro MA'!D204&gt;=6)),1,2)))</f>
        <v/>
      </c>
      <c r="CR209" s="66" t="str">
        <f t="shared" si="7"/>
        <v/>
      </c>
      <c r="CS209" s="67" t="str">
        <f>IF(ISBLANK($C209),"",IF(OR(AND(D209=versteckt!C$1,'Erfassung Schulungstunden'!E209=versteckt!B$2,'Auswertung pro MA'!E204&gt;=16,'Auswertung pro MA'!F204&gt;=3,OR('Erfassung Schulungstunden'!C209=versteckt!G$1,'Erfassung Schulungstunden'!C209=versteckt!G$2,'Erfassung Schulungstunden'!C209=versteckt!G$3,'Erfassung Schulungstunden'!C209=versteckt!G$7,'Erfassung Schulungstunden'!C209=versteckt!G$8)),AND(D209=versteckt!C$1,'Erfassung Schulungstunden'!E209=versteckt!B$2,'Auswertung pro MA'!E204&gt;=8,'Auswertung pro MA'!F204&gt;=2,OR(C209=versteckt!G$4,'Erfassung Schulungstunden'!C209=versteckt!G$5,'Erfassung Schulungstunden'!C209=versteckt!G$6))),1,2))</f>
        <v/>
      </c>
      <c r="CT209" s="66" t="str">
        <f>'Auswertung pro MA'!D204</f>
        <v/>
      </c>
      <c r="CU209" s="150"/>
      <c r="CV209" s="8"/>
      <c r="CW209" s="8"/>
    </row>
    <row r="210" spans="1:101" x14ac:dyDescent="0.25">
      <c r="A210" s="57"/>
      <c r="B210" s="172"/>
      <c r="C210" s="59"/>
      <c r="D210" s="58"/>
      <c r="E210" s="174"/>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c r="AS210" s="163"/>
      <c r="AT210" s="163"/>
      <c r="AU210" s="163"/>
      <c r="AV210" s="163"/>
      <c r="AW210" s="163"/>
      <c r="AX210" s="163"/>
      <c r="AY210" s="163"/>
      <c r="AZ210" s="163"/>
      <c r="BA210" s="163"/>
      <c r="BB210" s="163"/>
      <c r="BC210" s="163"/>
      <c r="BD210" s="163"/>
      <c r="BE210" s="163"/>
      <c r="BF210" s="163"/>
      <c r="BG210" s="163"/>
      <c r="BH210" s="163"/>
      <c r="BI210" s="163"/>
      <c r="BJ210" s="163"/>
      <c r="BK210" s="163"/>
      <c r="BL210" s="163"/>
      <c r="BM210" s="163"/>
      <c r="BN210" s="163"/>
      <c r="BO210" s="163"/>
      <c r="BP210" s="163"/>
      <c r="BQ210" s="163"/>
      <c r="BR210" s="163"/>
      <c r="BS210" s="163"/>
      <c r="BT210" s="163"/>
      <c r="BU210" s="163"/>
      <c r="BV210" s="163"/>
      <c r="BW210" s="163"/>
      <c r="BX210" s="163"/>
      <c r="BY210" s="163"/>
      <c r="BZ210" s="163"/>
      <c r="CA210" s="163"/>
      <c r="CB210" s="163"/>
      <c r="CC210" s="163"/>
      <c r="CD210" s="163"/>
      <c r="CE210" s="163"/>
      <c r="CF210" s="163"/>
      <c r="CG210" s="163"/>
      <c r="CH210" s="163"/>
      <c r="CI210" s="163"/>
      <c r="CJ210" s="163"/>
      <c r="CK210" s="163"/>
      <c r="CL210" s="163"/>
      <c r="CM210" s="163"/>
      <c r="CN210" s="163"/>
      <c r="CO210" s="163"/>
      <c r="CP210" s="163"/>
      <c r="CQ210" s="66" t="str">
        <f>IF($CQ$2=2022,IF(ISBLANK($C210),"",IF(OR(AND(D210=versteckt!C$1,'Erfassung Schulungstunden'!E210=versteckt!B$1,'Auswertung pro MA'!E205&gt;=16,'Auswertung pro MA'!F205&gt;=3,OR('Erfassung Schulungstunden'!C210=versteckt!G$1,'Erfassung Schulungstunden'!C210=versteckt!G$2,'Erfassung Schulungstunden'!C210=versteckt!G$3,'Erfassung Schulungstunden'!C210=versteckt!G$7,'Erfassung Schulungstunden'!C210=versteckt!G$8)),AND(D210=versteckt!C$1,'Erfassung Schulungstunden'!E210=versteckt!B$1,'Auswertung pro MA'!E205&gt;=8,'Auswertung pro MA'!F205&gt;=2,OR(C210=versteckt!G$4,'Erfassung Schulungstunden'!C210=versteckt!G$5,'Erfassung Schulungstunden'!C210=versteckt!G$6)),AND(D210=versteckt!C$2,'Auswertung pro MA'!D205&gt;=3)),1,2)),IF(ISBLANK($C210),"",IF(OR(AND(D210=versteckt!C$1,'Erfassung Schulungstunden'!E210=versteckt!B$1,'Auswertung pro MA'!E205&gt;=16,'Auswertung pro MA'!F205&gt;=3,OR('Erfassung Schulungstunden'!C210=versteckt!G$1,'Erfassung Schulungstunden'!C210=versteckt!G$2,'Erfassung Schulungstunden'!C210=versteckt!G$3,'Erfassung Schulungstunden'!C210=versteckt!G$7,'Erfassung Schulungstunden'!C210=versteckt!G$8)),AND(D210=versteckt!C$1,'Erfassung Schulungstunden'!E210=versteckt!B$1,'Auswertung pro MA'!E205&gt;=8,'Auswertung pro MA'!F205&gt;=2,OR(C210=versteckt!G$4,'Erfassung Schulungstunden'!C210=versteckt!G$5,'Erfassung Schulungstunden'!C210=versteckt!G$6)),AND(D210=versteckt!C$2,'Auswertung pro MA'!D205&gt;=6)),1,2)))</f>
        <v/>
      </c>
      <c r="CR210" s="66" t="str">
        <f t="shared" si="7"/>
        <v/>
      </c>
      <c r="CS210" s="67" t="str">
        <f>IF(ISBLANK($C210),"",IF(OR(AND(D210=versteckt!C$1,'Erfassung Schulungstunden'!E210=versteckt!B$2,'Auswertung pro MA'!E205&gt;=16,'Auswertung pro MA'!F205&gt;=3,OR('Erfassung Schulungstunden'!C210=versteckt!G$1,'Erfassung Schulungstunden'!C210=versteckt!G$2,'Erfassung Schulungstunden'!C210=versteckt!G$3,'Erfassung Schulungstunden'!C210=versteckt!G$7,'Erfassung Schulungstunden'!C210=versteckt!G$8)),AND(D210=versteckt!C$1,'Erfassung Schulungstunden'!E210=versteckt!B$2,'Auswertung pro MA'!E205&gt;=8,'Auswertung pro MA'!F205&gt;=2,OR(C210=versteckt!G$4,'Erfassung Schulungstunden'!C210=versteckt!G$5,'Erfassung Schulungstunden'!C210=versteckt!G$6))),1,2))</f>
        <v/>
      </c>
      <c r="CT210" s="66" t="str">
        <f>'Auswertung pro MA'!D205</f>
        <v/>
      </c>
      <c r="CU210" s="150"/>
      <c r="CV210" s="8"/>
      <c r="CW210" s="8"/>
    </row>
    <row r="211" spans="1:101" x14ac:dyDescent="0.25">
      <c r="A211" s="57"/>
      <c r="B211" s="172"/>
      <c r="C211" s="59"/>
      <c r="D211" s="58"/>
      <c r="E211" s="174"/>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c r="BP211" s="163"/>
      <c r="BQ211" s="163"/>
      <c r="BR211" s="163"/>
      <c r="BS211" s="163"/>
      <c r="BT211" s="163"/>
      <c r="BU211" s="163"/>
      <c r="BV211" s="163"/>
      <c r="BW211" s="163"/>
      <c r="BX211" s="163"/>
      <c r="BY211" s="163"/>
      <c r="BZ211" s="163"/>
      <c r="CA211" s="163"/>
      <c r="CB211" s="163"/>
      <c r="CC211" s="163"/>
      <c r="CD211" s="163"/>
      <c r="CE211" s="163"/>
      <c r="CF211" s="163"/>
      <c r="CG211" s="163"/>
      <c r="CH211" s="163"/>
      <c r="CI211" s="163"/>
      <c r="CJ211" s="163"/>
      <c r="CK211" s="163"/>
      <c r="CL211" s="163"/>
      <c r="CM211" s="163"/>
      <c r="CN211" s="163"/>
      <c r="CO211" s="163"/>
      <c r="CP211" s="163"/>
      <c r="CQ211" s="66" t="str">
        <f>IF($CQ$2=2022,IF(ISBLANK($C211),"",IF(OR(AND(D211=versteckt!C$1,'Erfassung Schulungstunden'!E211=versteckt!B$1,'Auswertung pro MA'!E206&gt;=16,'Auswertung pro MA'!F206&gt;=3,OR('Erfassung Schulungstunden'!C211=versteckt!G$1,'Erfassung Schulungstunden'!C211=versteckt!G$2,'Erfassung Schulungstunden'!C211=versteckt!G$3,'Erfassung Schulungstunden'!C211=versteckt!G$7,'Erfassung Schulungstunden'!C211=versteckt!G$8)),AND(D211=versteckt!C$1,'Erfassung Schulungstunden'!E211=versteckt!B$1,'Auswertung pro MA'!E206&gt;=8,'Auswertung pro MA'!F206&gt;=2,OR(C211=versteckt!G$4,'Erfassung Schulungstunden'!C211=versteckt!G$5,'Erfassung Schulungstunden'!C211=versteckt!G$6)),AND(D211=versteckt!C$2,'Auswertung pro MA'!D206&gt;=3)),1,2)),IF(ISBLANK($C211),"",IF(OR(AND(D211=versteckt!C$1,'Erfassung Schulungstunden'!E211=versteckt!B$1,'Auswertung pro MA'!E206&gt;=16,'Auswertung pro MA'!F206&gt;=3,OR('Erfassung Schulungstunden'!C211=versteckt!G$1,'Erfassung Schulungstunden'!C211=versteckt!G$2,'Erfassung Schulungstunden'!C211=versteckt!G$3,'Erfassung Schulungstunden'!C211=versteckt!G$7,'Erfassung Schulungstunden'!C211=versteckt!G$8)),AND(D211=versteckt!C$1,'Erfassung Schulungstunden'!E211=versteckt!B$1,'Auswertung pro MA'!E206&gt;=8,'Auswertung pro MA'!F206&gt;=2,OR(C211=versteckt!G$4,'Erfassung Schulungstunden'!C211=versteckt!G$5,'Erfassung Schulungstunden'!C211=versteckt!G$6)),AND(D211=versteckt!C$2,'Auswertung pro MA'!D206&gt;=6)),1,2)))</f>
        <v/>
      </c>
      <c r="CR211" s="66" t="str">
        <f t="shared" si="7"/>
        <v/>
      </c>
      <c r="CS211" s="67" t="str">
        <f>IF(ISBLANK($C211),"",IF(OR(AND(D211=versteckt!C$1,'Erfassung Schulungstunden'!E211=versteckt!B$2,'Auswertung pro MA'!E206&gt;=16,'Auswertung pro MA'!F206&gt;=3,OR('Erfassung Schulungstunden'!C211=versteckt!G$1,'Erfassung Schulungstunden'!C211=versteckt!G$2,'Erfassung Schulungstunden'!C211=versteckt!G$3,'Erfassung Schulungstunden'!C211=versteckt!G$7,'Erfassung Schulungstunden'!C211=versteckt!G$8)),AND(D211=versteckt!C$1,'Erfassung Schulungstunden'!E211=versteckt!B$2,'Auswertung pro MA'!E206&gt;=8,'Auswertung pro MA'!F206&gt;=2,OR(C211=versteckt!G$4,'Erfassung Schulungstunden'!C211=versteckt!G$5,'Erfassung Schulungstunden'!C211=versteckt!G$6))),1,2))</f>
        <v/>
      </c>
      <c r="CT211" s="66" t="str">
        <f>'Auswertung pro MA'!D206</f>
        <v/>
      </c>
      <c r="CU211" s="150"/>
      <c r="CV211" s="8"/>
      <c r="CW211" s="8"/>
    </row>
    <row r="212" spans="1:101" hidden="1" x14ac:dyDescent="0.25">
      <c r="A212" s="57"/>
      <c r="B212" s="172"/>
      <c r="C212" s="59"/>
      <c r="D212" s="59"/>
      <c r="E212" s="175"/>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3"/>
      <c r="AQ212" s="163"/>
      <c r="AR212" s="163"/>
      <c r="AS212" s="163"/>
      <c r="AT212" s="163"/>
      <c r="AU212" s="163"/>
      <c r="AV212" s="163"/>
      <c r="AW212" s="163"/>
      <c r="AX212" s="163"/>
      <c r="AY212" s="163"/>
      <c r="AZ212" s="163"/>
      <c r="BA212" s="163"/>
      <c r="BB212" s="163"/>
      <c r="BC212" s="163"/>
      <c r="BD212" s="163"/>
      <c r="BE212" s="163"/>
      <c r="BF212" s="163"/>
      <c r="BG212" s="163"/>
      <c r="BH212" s="163"/>
      <c r="BI212" s="163"/>
      <c r="BJ212" s="163"/>
      <c r="BK212" s="163"/>
      <c r="BL212" s="163"/>
      <c r="BM212" s="163"/>
      <c r="BN212" s="163"/>
      <c r="BO212" s="163"/>
      <c r="BP212" s="163"/>
      <c r="BQ212" s="163"/>
      <c r="BR212" s="163"/>
      <c r="BS212" s="163"/>
      <c r="BT212" s="163"/>
      <c r="BU212" s="163"/>
      <c r="BV212" s="163"/>
      <c r="BW212" s="163"/>
      <c r="BX212" s="163"/>
      <c r="BY212" s="163"/>
      <c r="BZ212" s="163"/>
      <c r="CA212" s="163"/>
      <c r="CB212" s="163"/>
      <c r="CC212" s="163"/>
      <c r="CD212" s="163"/>
      <c r="CE212" s="163"/>
      <c r="CF212" s="163"/>
      <c r="CG212" s="163"/>
      <c r="CH212" s="163"/>
      <c r="CI212" s="163"/>
      <c r="CJ212" s="163"/>
      <c r="CK212" s="163"/>
      <c r="CL212" s="163"/>
      <c r="CM212" s="163"/>
      <c r="CN212" s="163"/>
      <c r="CO212" s="163"/>
      <c r="CP212" s="163"/>
      <c r="CQ212" s="66" t="str">
        <f>IF(ISBLANK($C212),"",IF(OR(AND(D212=versteckt!C$1,'Erfassung Schulungstunden'!E212=versteckt!B$1,'Auswertung pro MA'!E207&gt;=16,'Auswertung pro MA'!F207&gt;=3,OR('Erfassung Schulungstunden'!C212=versteckt!G$1,'Erfassung Schulungstunden'!C212=versteckt!G$2,'Erfassung Schulungstunden'!C212=versteckt!G$3,'Erfassung Schulungstunden'!C212=versteckt!G$7,'Erfassung Schulungstunden'!C212=versteckt!G$8)),AND(D212=versteckt!C$1,'Erfassung Schulungstunden'!E212=versteckt!B$1,'Auswertung pro MA'!E207&gt;=8,'Auswertung pro MA'!F207&gt;=2,OR(C212=versteckt!G$4,'Erfassung Schulungstunden'!C212=versteckt!G$5,'Erfassung Schulungstunden'!C212=versteckt!G$6)),AND(D212=versteckt!C$2,'Auswertung pro MA'!D207&gt;=6)),1,2))</f>
        <v/>
      </c>
      <c r="CR212" s="66" t="str">
        <f>IF(ISBLANK($C212),"",IF(AND(CQ212=2,CS212=2),1,2))</f>
        <v/>
      </c>
      <c r="CS212" s="67" t="str">
        <f>IF(ISBLANK($C212),"",IF(OR(AND(D212=versteckt!C$1,'Erfassung Schulungstunden'!E212=versteckt!B$2,'Auswertung pro MA'!E207&gt;=16,'Auswertung pro MA'!F207&gt;=3,OR('Erfassung Schulungstunden'!C212=versteckt!G$1,'Erfassung Schulungstunden'!C212=versteckt!G$2,'Erfassung Schulungstunden'!C212=versteckt!G$3,'Erfassung Schulungstunden'!C212=versteckt!G$7,'Erfassung Schulungstunden'!C212=versteckt!G$8)),AND(D212=versteckt!C$1,'Erfassung Schulungstunden'!E212=versteckt!B$2,'Auswertung pro MA'!E207&gt;=8,'Auswertung pro MA'!F207&gt;=2,OR(C212=versteckt!G$4,'Erfassung Schulungstunden'!C212=versteckt!G$5,'Erfassung Schulungstunden'!C212=versteckt!G$6))),1,2))</f>
        <v/>
      </c>
      <c r="CT212" s="66" t="str">
        <f>'Auswertung pro MA'!D207</f>
        <v/>
      </c>
    </row>
    <row r="213" spans="1:101" hidden="1" x14ac:dyDescent="0.25">
      <c r="A213" s="57"/>
      <c r="B213" s="172"/>
      <c r="C213" s="59"/>
      <c r="D213" s="59"/>
      <c r="E213" s="175"/>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3"/>
      <c r="BC213" s="163"/>
      <c r="BD213" s="163"/>
      <c r="BE213" s="163"/>
      <c r="BF213" s="163"/>
      <c r="BG213" s="163"/>
      <c r="BH213" s="163"/>
      <c r="BI213" s="163"/>
      <c r="BJ213" s="163"/>
      <c r="BK213" s="163"/>
      <c r="BL213" s="163"/>
      <c r="BM213" s="163"/>
      <c r="BN213" s="163"/>
      <c r="BO213" s="163"/>
      <c r="BP213" s="163"/>
      <c r="BQ213" s="163"/>
      <c r="BR213" s="163"/>
      <c r="BS213" s="163"/>
      <c r="BT213" s="163"/>
      <c r="BU213" s="163"/>
      <c r="BV213" s="163"/>
      <c r="BW213" s="163"/>
      <c r="BX213" s="163"/>
      <c r="BY213" s="163"/>
      <c r="BZ213" s="163"/>
      <c r="CA213" s="163"/>
      <c r="CB213" s="163"/>
      <c r="CC213" s="163"/>
      <c r="CD213" s="163"/>
      <c r="CE213" s="163"/>
      <c r="CF213" s="163"/>
      <c r="CG213" s="163"/>
      <c r="CH213" s="163"/>
      <c r="CI213" s="163"/>
      <c r="CJ213" s="163"/>
      <c r="CK213" s="163"/>
      <c r="CL213" s="163"/>
      <c r="CM213" s="163"/>
      <c r="CN213" s="163"/>
      <c r="CO213" s="163"/>
      <c r="CP213" s="163"/>
      <c r="CQ213" s="66" t="str">
        <f>IF(ISBLANK($C213),"",IF(OR(AND(D213=versteckt!C$1,'Erfassung Schulungstunden'!E213=versteckt!B$1,'Auswertung pro MA'!E208&gt;=16,'Auswertung pro MA'!F208&gt;=3,OR('Erfassung Schulungstunden'!C213=versteckt!G$1,'Erfassung Schulungstunden'!C213=versteckt!G$2,'Erfassung Schulungstunden'!C213=versteckt!G$3,'Erfassung Schulungstunden'!C213=versteckt!G$7,'Erfassung Schulungstunden'!C213=versteckt!G$8)),AND(D213=versteckt!C$1,'Erfassung Schulungstunden'!E213=versteckt!B$1,'Auswertung pro MA'!E208&gt;=8,'Auswertung pro MA'!F208&gt;=2,OR(C213=versteckt!G$4,'Erfassung Schulungstunden'!C213=versteckt!G$5,'Erfassung Schulungstunden'!C213=versteckt!G$6)),AND(D213=versteckt!C$2,'Auswertung pro MA'!D208&gt;=6)),1,2))</f>
        <v/>
      </c>
      <c r="CR213" s="66" t="str">
        <f t="shared" ref="CR213:CR261" si="8">IF(ISBLANK($C213),"",IF(AND(CQ213=2,CS213=2),1,2))</f>
        <v/>
      </c>
      <c r="CS213" s="67" t="str">
        <f>IF(ISBLANK($C213),"",IF(OR(AND(D213=versteckt!C$1,'Erfassung Schulungstunden'!E213=versteckt!B$2,'Auswertung pro MA'!E208&gt;=16,'Auswertung pro MA'!F208&gt;=3,OR('Erfassung Schulungstunden'!C213=versteckt!G$1,'Erfassung Schulungstunden'!C213=versteckt!G$2,'Erfassung Schulungstunden'!C213=versteckt!G$3,'Erfassung Schulungstunden'!C213=versteckt!G$7,'Erfassung Schulungstunden'!C213=versteckt!G$8)),AND(D213=versteckt!C$1,'Erfassung Schulungstunden'!E213=versteckt!B$2,'Auswertung pro MA'!E208&gt;=8,'Auswertung pro MA'!F208&gt;=2,OR(C213=versteckt!G$4,'Erfassung Schulungstunden'!C213=versteckt!G$5,'Erfassung Schulungstunden'!C213=versteckt!G$6))),1,2))</f>
        <v/>
      </c>
      <c r="CT213" s="66" t="str">
        <f>'Auswertung pro MA'!D208</f>
        <v/>
      </c>
    </row>
    <row r="214" spans="1:101" hidden="1" x14ac:dyDescent="0.25">
      <c r="A214" s="57"/>
      <c r="B214" s="172"/>
      <c r="C214" s="59"/>
      <c r="D214" s="58"/>
      <c r="E214" s="175"/>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3"/>
      <c r="BD214" s="163"/>
      <c r="BE214" s="163"/>
      <c r="BF214" s="163"/>
      <c r="BG214" s="163"/>
      <c r="BH214" s="163"/>
      <c r="BI214" s="163"/>
      <c r="BJ214" s="163"/>
      <c r="BK214" s="163"/>
      <c r="BL214" s="163"/>
      <c r="BM214" s="163"/>
      <c r="BN214" s="163"/>
      <c r="BO214" s="163"/>
      <c r="BP214" s="163"/>
      <c r="BQ214" s="163"/>
      <c r="BR214" s="163"/>
      <c r="BS214" s="163"/>
      <c r="BT214" s="163"/>
      <c r="BU214" s="163"/>
      <c r="BV214" s="163"/>
      <c r="BW214" s="163"/>
      <c r="BX214" s="163"/>
      <c r="BY214" s="163"/>
      <c r="BZ214" s="163"/>
      <c r="CA214" s="163"/>
      <c r="CB214" s="163"/>
      <c r="CC214" s="163"/>
      <c r="CD214" s="163"/>
      <c r="CE214" s="163"/>
      <c r="CF214" s="163"/>
      <c r="CG214" s="163"/>
      <c r="CH214" s="163"/>
      <c r="CI214" s="163"/>
      <c r="CJ214" s="163"/>
      <c r="CK214" s="163"/>
      <c r="CL214" s="163"/>
      <c r="CM214" s="163"/>
      <c r="CN214" s="163"/>
      <c r="CO214" s="163"/>
      <c r="CP214" s="163"/>
      <c r="CQ214" s="66" t="str">
        <f>IF(ISBLANK($C214),"",IF(OR(AND(D214=versteckt!C$1,'Erfassung Schulungstunden'!E214=versteckt!B$1,'Auswertung pro MA'!E209&gt;=16,'Auswertung pro MA'!F209&gt;=3,OR('Erfassung Schulungstunden'!C214=versteckt!G$1,'Erfassung Schulungstunden'!C214=versteckt!G$2,'Erfassung Schulungstunden'!C214=versteckt!G$3,'Erfassung Schulungstunden'!C214=versteckt!G$7,'Erfassung Schulungstunden'!C214=versteckt!G$8)),AND(D214=versteckt!C$1,'Erfassung Schulungstunden'!E214=versteckt!B$1,'Auswertung pro MA'!E209&gt;=8,'Auswertung pro MA'!F209&gt;=2,OR(C214=versteckt!G$4,'Erfassung Schulungstunden'!C214=versteckt!G$5,'Erfassung Schulungstunden'!C214=versteckt!G$6)),AND(D214=versteckt!C$2,'Auswertung pro MA'!D209&gt;=6)),1,2))</f>
        <v/>
      </c>
      <c r="CR214" s="66" t="str">
        <f t="shared" si="8"/>
        <v/>
      </c>
      <c r="CS214" s="67" t="str">
        <f>IF(ISBLANK($C214),"",IF(OR(AND(D214=versteckt!C$1,'Erfassung Schulungstunden'!E214=versteckt!B$2,'Auswertung pro MA'!E209&gt;=16,'Auswertung pro MA'!F209&gt;=3,OR('Erfassung Schulungstunden'!C214=versteckt!G$1,'Erfassung Schulungstunden'!C214=versteckt!G$2,'Erfassung Schulungstunden'!C214=versteckt!G$3,'Erfassung Schulungstunden'!C214=versteckt!G$7,'Erfassung Schulungstunden'!C214=versteckt!G$8)),AND(D214=versteckt!C$1,'Erfassung Schulungstunden'!E214=versteckt!B$2,'Auswertung pro MA'!E209&gt;=8,'Auswertung pro MA'!F209&gt;=2,OR(C214=versteckt!G$4,'Erfassung Schulungstunden'!C214=versteckt!G$5,'Erfassung Schulungstunden'!C214=versteckt!G$6))),1,2))</f>
        <v/>
      </c>
      <c r="CT214" s="66" t="str">
        <f>'Auswertung pro MA'!D209</f>
        <v/>
      </c>
    </row>
    <row r="215" spans="1:101" hidden="1" x14ac:dyDescent="0.25">
      <c r="A215" s="57"/>
      <c r="B215" s="172"/>
      <c r="C215" s="59"/>
      <c r="D215" s="58"/>
      <c r="E215" s="175"/>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c r="BB215" s="163"/>
      <c r="BC215" s="163"/>
      <c r="BD215" s="163"/>
      <c r="BE215" s="163"/>
      <c r="BF215" s="163"/>
      <c r="BG215" s="163"/>
      <c r="BH215" s="163"/>
      <c r="BI215" s="163"/>
      <c r="BJ215" s="163"/>
      <c r="BK215" s="163"/>
      <c r="BL215" s="163"/>
      <c r="BM215" s="163"/>
      <c r="BN215" s="163"/>
      <c r="BO215" s="163"/>
      <c r="BP215" s="163"/>
      <c r="BQ215" s="163"/>
      <c r="BR215" s="163"/>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66" t="str">
        <f>IF(ISBLANK($C215),"",IF(OR(AND(D215=versteckt!C$1,'Erfassung Schulungstunden'!E215=versteckt!B$1,'Auswertung pro MA'!E210&gt;=16,'Auswertung pro MA'!F210&gt;=3,OR('Erfassung Schulungstunden'!C215=versteckt!G$1,'Erfassung Schulungstunden'!C215=versteckt!G$2,'Erfassung Schulungstunden'!C215=versteckt!G$3,'Erfassung Schulungstunden'!C215=versteckt!G$7,'Erfassung Schulungstunden'!C215=versteckt!G$8)),AND(D215=versteckt!C$1,'Erfassung Schulungstunden'!E215=versteckt!B$1,'Auswertung pro MA'!E210&gt;=8,'Auswertung pro MA'!F210&gt;=2,OR(C215=versteckt!G$4,'Erfassung Schulungstunden'!C215=versteckt!G$5,'Erfassung Schulungstunden'!C215=versteckt!G$6)),AND(D215=versteckt!C$2,'Auswertung pro MA'!D210&gt;=6)),1,2))</f>
        <v/>
      </c>
      <c r="CR215" s="66" t="str">
        <f t="shared" si="8"/>
        <v/>
      </c>
      <c r="CS215" s="67" t="str">
        <f>IF(ISBLANK($C215),"",IF(OR(AND(D215=versteckt!C$1,'Erfassung Schulungstunden'!E215=versteckt!B$2,'Auswertung pro MA'!E210&gt;=16,'Auswertung pro MA'!F210&gt;=3,OR('Erfassung Schulungstunden'!C215=versteckt!G$1,'Erfassung Schulungstunden'!C215=versteckt!G$2,'Erfassung Schulungstunden'!C215=versteckt!G$3,'Erfassung Schulungstunden'!C215=versteckt!G$7,'Erfassung Schulungstunden'!C215=versteckt!G$8)),AND(D215=versteckt!C$1,'Erfassung Schulungstunden'!E215=versteckt!B$2,'Auswertung pro MA'!E210&gt;=8,'Auswertung pro MA'!F210&gt;=2,OR(C215=versteckt!G$4,'Erfassung Schulungstunden'!C215=versteckt!G$5,'Erfassung Schulungstunden'!C215=versteckt!G$6))),1,2))</f>
        <v/>
      </c>
      <c r="CT215" s="66" t="str">
        <f>'Auswertung pro MA'!D210</f>
        <v/>
      </c>
    </row>
    <row r="216" spans="1:101" hidden="1" x14ac:dyDescent="0.25">
      <c r="A216" s="57"/>
      <c r="B216" s="172"/>
      <c r="C216" s="59"/>
      <c r="D216" s="58"/>
      <c r="E216" s="175"/>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3"/>
      <c r="BC216" s="163"/>
      <c r="BD216" s="163"/>
      <c r="BE216" s="163"/>
      <c r="BF216" s="163"/>
      <c r="BG216" s="163"/>
      <c r="BH216" s="163"/>
      <c r="BI216" s="163"/>
      <c r="BJ216" s="163"/>
      <c r="BK216" s="163"/>
      <c r="BL216" s="163"/>
      <c r="BM216" s="163"/>
      <c r="BN216" s="163"/>
      <c r="BO216" s="163"/>
      <c r="BP216" s="163"/>
      <c r="BQ216" s="163"/>
      <c r="BR216" s="163"/>
      <c r="BS216" s="163"/>
      <c r="BT216" s="163"/>
      <c r="BU216" s="163"/>
      <c r="BV216" s="163"/>
      <c r="BW216" s="163"/>
      <c r="BX216" s="163"/>
      <c r="BY216" s="163"/>
      <c r="BZ216" s="163"/>
      <c r="CA216" s="163"/>
      <c r="CB216" s="163"/>
      <c r="CC216" s="163"/>
      <c r="CD216" s="163"/>
      <c r="CE216" s="163"/>
      <c r="CF216" s="163"/>
      <c r="CG216" s="163"/>
      <c r="CH216" s="163"/>
      <c r="CI216" s="163"/>
      <c r="CJ216" s="163"/>
      <c r="CK216" s="163"/>
      <c r="CL216" s="163"/>
      <c r="CM216" s="163"/>
      <c r="CN216" s="163"/>
      <c r="CO216" s="163"/>
      <c r="CP216" s="163"/>
      <c r="CQ216" s="66" t="str">
        <f>IF(ISBLANK($C216),"",IF(OR(AND(D216=versteckt!C$1,'Erfassung Schulungstunden'!E216=versteckt!B$1,'Auswertung pro MA'!E211&gt;=16,'Auswertung pro MA'!F211&gt;=3,OR('Erfassung Schulungstunden'!C216=versteckt!G$1,'Erfassung Schulungstunden'!C216=versteckt!G$2,'Erfassung Schulungstunden'!C216=versteckt!G$3,'Erfassung Schulungstunden'!C216=versteckt!G$7,'Erfassung Schulungstunden'!C216=versteckt!G$8)),AND(D216=versteckt!C$1,'Erfassung Schulungstunden'!E216=versteckt!B$1,'Auswertung pro MA'!E211&gt;=8,'Auswertung pro MA'!F211&gt;=2,OR(C216=versteckt!G$4,'Erfassung Schulungstunden'!C216=versteckt!G$5,'Erfassung Schulungstunden'!C216=versteckt!G$6)),AND(D216=versteckt!C$2,'Auswertung pro MA'!D211&gt;=6)),1,2))</f>
        <v/>
      </c>
      <c r="CR216" s="66" t="str">
        <f t="shared" si="8"/>
        <v/>
      </c>
      <c r="CS216" s="67" t="str">
        <f>IF(ISBLANK($C216),"",IF(OR(AND(D216=versteckt!C$1,'Erfassung Schulungstunden'!E216=versteckt!B$2,'Auswertung pro MA'!E211&gt;=16,'Auswertung pro MA'!F211&gt;=3,OR('Erfassung Schulungstunden'!C216=versteckt!G$1,'Erfassung Schulungstunden'!C216=versteckt!G$2,'Erfassung Schulungstunden'!C216=versteckt!G$3,'Erfassung Schulungstunden'!C216=versteckt!G$7,'Erfassung Schulungstunden'!C216=versteckt!G$8)),AND(D216=versteckt!C$1,'Erfassung Schulungstunden'!E216=versteckt!B$2,'Auswertung pro MA'!E211&gt;=8,'Auswertung pro MA'!F211&gt;=2,OR(C216=versteckt!G$4,'Erfassung Schulungstunden'!C216=versteckt!G$5,'Erfassung Schulungstunden'!C216=versteckt!G$6))),1,2))</f>
        <v/>
      </c>
      <c r="CT216" s="66" t="str">
        <f>'Auswertung pro MA'!D211</f>
        <v/>
      </c>
    </row>
    <row r="217" spans="1:101" hidden="1" x14ac:dyDescent="0.25">
      <c r="A217" s="57"/>
      <c r="B217" s="172"/>
      <c r="C217" s="59"/>
      <c r="D217" s="59"/>
      <c r="E217" s="175"/>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3"/>
      <c r="BD217" s="163"/>
      <c r="BE217" s="163"/>
      <c r="BF217" s="163"/>
      <c r="BG217" s="163"/>
      <c r="BH217" s="163"/>
      <c r="BI217" s="163"/>
      <c r="BJ217" s="163"/>
      <c r="BK217" s="163"/>
      <c r="BL217" s="163"/>
      <c r="BM217" s="163"/>
      <c r="BN217" s="163"/>
      <c r="BO217" s="163"/>
      <c r="BP217" s="163"/>
      <c r="BQ217" s="163"/>
      <c r="BR217" s="163"/>
      <c r="BS217" s="163"/>
      <c r="BT217" s="163"/>
      <c r="BU217" s="163"/>
      <c r="BV217" s="163"/>
      <c r="BW217" s="163"/>
      <c r="BX217" s="163"/>
      <c r="BY217" s="163"/>
      <c r="BZ217" s="163"/>
      <c r="CA217" s="163"/>
      <c r="CB217" s="163"/>
      <c r="CC217" s="163"/>
      <c r="CD217" s="163"/>
      <c r="CE217" s="163"/>
      <c r="CF217" s="163"/>
      <c r="CG217" s="163"/>
      <c r="CH217" s="163"/>
      <c r="CI217" s="163"/>
      <c r="CJ217" s="163"/>
      <c r="CK217" s="163"/>
      <c r="CL217" s="163"/>
      <c r="CM217" s="163"/>
      <c r="CN217" s="163"/>
      <c r="CO217" s="163"/>
      <c r="CP217" s="163"/>
      <c r="CQ217" s="66" t="str">
        <f>IF(ISBLANK($C217),"",IF(OR(AND(D217=versteckt!C$1,'Erfassung Schulungstunden'!E217=versteckt!B$1,'Auswertung pro MA'!E212&gt;=16,'Auswertung pro MA'!F212&gt;=3,OR('Erfassung Schulungstunden'!C217=versteckt!G$1,'Erfassung Schulungstunden'!C217=versteckt!G$2,'Erfassung Schulungstunden'!C217=versteckt!G$3,'Erfassung Schulungstunden'!C217=versteckt!G$7,'Erfassung Schulungstunden'!C217=versteckt!G$8)),AND(D217=versteckt!C$1,'Erfassung Schulungstunden'!E217=versteckt!B$1,'Auswertung pro MA'!E212&gt;=8,'Auswertung pro MA'!F212&gt;=2,OR(C217=versteckt!G$4,'Erfassung Schulungstunden'!C217=versteckt!G$5,'Erfassung Schulungstunden'!C217=versteckt!G$6)),AND(D217=versteckt!C$2,'Auswertung pro MA'!D212&gt;=6)),1,2))</f>
        <v/>
      </c>
      <c r="CR217" s="66" t="str">
        <f t="shared" si="8"/>
        <v/>
      </c>
      <c r="CS217" s="67" t="str">
        <f>IF(ISBLANK($C217),"",IF(OR(AND(D217=versteckt!C$1,'Erfassung Schulungstunden'!E217=versteckt!B$2,'Auswertung pro MA'!E212&gt;=16,'Auswertung pro MA'!F212&gt;=3,OR('Erfassung Schulungstunden'!C217=versteckt!G$1,'Erfassung Schulungstunden'!C217=versteckt!G$2,'Erfassung Schulungstunden'!C217=versteckt!G$3,'Erfassung Schulungstunden'!C217=versteckt!G$7,'Erfassung Schulungstunden'!C217=versteckt!G$8)),AND(D217=versteckt!C$1,'Erfassung Schulungstunden'!E217=versteckt!B$2,'Auswertung pro MA'!E212&gt;=8,'Auswertung pro MA'!F212&gt;=2,OR(C217=versteckt!G$4,'Erfassung Schulungstunden'!C217=versteckt!G$5,'Erfassung Schulungstunden'!C217=versteckt!G$6))),1,2))</f>
        <v/>
      </c>
      <c r="CT217" s="66" t="str">
        <f>'Auswertung pro MA'!D212</f>
        <v/>
      </c>
    </row>
    <row r="218" spans="1:101" hidden="1" x14ac:dyDescent="0.25">
      <c r="A218" s="57"/>
      <c r="B218" s="172"/>
      <c r="C218" s="59"/>
      <c r="D218" s="59"/>
      <c r="E218" s="175"/>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3"/>
      <c r="BY218" s="163"/>
      <c r="BZ218" s="163"/>
      <c r="CA218" s="163"/>
      <c r="CB218" s="163"/>
      <c r="CC218" s="163"/>
      <c r="CD218" s="163"/>
      <c r="CE218" s="163"/>
      <c r="CF218" s="163"/>
      <c r="CG218" s="163"/>
      <c r="CH218" s="163"/>
      <c r="CI218" s="163"/>
      <c r="CJ218" s="163"/>
      <c r="CK218" s="163"/>
      <c r="CL218" s="163"/>
      <c r="CM218" s="163"/>
      <c r="CN218" s="163"/>
      <c r="CO218" s="163"/>
      <c r="CP218" s="163"/>
      <c r="CQ218" s="66" t="str">
        <f>IF(ISBLANK($C218),"",IF(OR(AND(D218=versteckt!C$1,'Erfassung Schulungstunden'!E218=versteckt!B$1,'Auswertung pro MA'!E213&gt;=16,'Auswertung pro MA'!F213&gt;=3,OR('Erfassung Schulungstunden'!C218=versteckt!G$1,'Erfassung Schulungstunden'!C218=versteckt!G$2,'Erfassung Schulungstunden'!C218=versteckt!G$3,'Erfassung Schulungstunden'!C218=versteckt!G$7,'Erfassung Schulungstunden'!C218=versteckt!G$8)),AND(D218=versteckt!C$1,'Erfassung Schulungstunden'!E218=versteckt!B$1,'Auswertung pro MA'!E213&gt;=8,'Auswertung pro MA'!F213&gt;=2,OR(C218=versteckt!G$4,'Erfassung Schulungstunden'!C218=versteckt!G$5,'Erfassung Schulungstunden'!C218=versteckt!G$6)),AND(D218=versteckt!C$2,'Auswertung pro MA'!D213&gt;=6)),1,2))</f>
        <v/>
      </c>
      <c r="CR218" s="66" t="str">
        <f t="shared" si="8"/>
        <v/>
      </c>
      <c r="CS218" s="67" t="str">
        <f>IF(ISBLANK($C218),"",IF(OR(AND(D218=versteckt!C$1,'Erfassung Schulungstunden'!E218=versteckt!B$2,'Auswertung pro MA'!E213&gt;=16,'Auswertung pro MA'!F213&gt;=3,OR('Erfassung Schulungstunden'!C218=versteckt!G$1,'Erfassung Schulungstunden'!C218=versteckt!G$2,'Erfassung Schulungstunden'!C218=versteckt!G$3,'Erfassung Schulungstunden'!C218=versteckt!G$7,'Erfassung Schulungstunden'!C218=versteckt!G$8)),AND(D218=versteckt!C$1,'Erfassung Schulungstunden'!E218=versteckt!B$2,'Auswertung pro MA'!E213&gt;=8,'Auswertung pro MA'!F213&gt;=2,OR(C218=versteckt!G$4,'Erfassung Schulungstunden'!C218=versteckt!G$5,'Erfassung Schulungstunden'!C218=versteckt!G$6))),1,2))</f>
        <v/>
      </c>
      <c r="CT218" s="66" t="str">
        <f>'Auswertung pro MA'!D213</f>
        <v/>
      </c>
    </row>
    <row r="219" spans="1:101" hidden="1" x14ac:dyDescent="0.25">
      <c r="A219" s="57"/>
      <c r="B219" s="172"/>
      <c r="C219" s="59"/>
      <c r="D219" s="58"/>
      <c r="E219" s="175"/>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c r="BP219" s="163"/>
      <c r="BQ219" s="163"/>
      <c r="BR219" s="163"/>
      <c r="BS219" s="163"/>
      <c r="BT219" s="163"/>
      <c r="BU219" s="163"/>
      <c r="BV219" s="163"/>
      <c r="BW219" s="163"/>
      <c r="BX219" s="163"/>
      <c r="BY219" s="163"/>
      <c r="BZ219" s="163"/>
      <c r="CA219" s="163"/>
      <c r="CB219" s="163"/>
      <c r="CC219" s="163"/>
      <c r="CD219" s="163"/>
      <c r="CE219" s="163"/>
      <c r="CF219" s="163"/>
      <c r="CG219" s="163"/>
      <c r="CH219" s="163"/>
      <c r="CI219" s="163"/>
      <c r="CJ219" s="163"/>
      <c r="CK219" s="163"/>
      <c r="CL219" s="163"/>
      <c r="CM219" s="163"/>
      <c r="CN219" s="163"/>
      <c r="CO219" s="163"/>
      <c r="CP219" s="163"/>
      <c r="CQ219" s="66" t="str">
        <f>IF(ISBLANK($C219),"",IF(OR(AND(D219=versteckt!C$1,'Erfassung Schulungstunden'!E219=versteckt!B$1,'Auswertung pro MA'!E214&gt;=16,'Auswertung pro MA'!F214&gt;=3,OR('Erfassung Schulungstunden'!C219=versteckt!G$1,'Erfassung Schulungstunden'!C219=versteckt!G$2,'Erfassung Schulungstunden'!C219=versteckt!G$3,'Erfassung Schulungstunden'!C219=versteckt!G$7,'Erfassung Schulungstunden'!C219=versteckt!G$8)),AND(D219=versteckt!C$1,'Erfassung Schulungstunden'!E219=versteckt!B$1,'Auswertung pro MA'!E214&gt;=8,'Auswertung pro MA'!F214&gt;=2,OR(C219=versteckt!G$4,'Erfassung Schulungstunden'!C219=versteckt!G$5,'Erfassung Schulungstunden'!C219=versteckt!G$6)),AND(D219=versteckt!C$2,'Auswertung pro MA'!D214&gt;=6)),1,2))</f>
        <v/>
      </c>
      <c r="CR219" s="66" t="str">
        <f t="shared" si="8"/>
        <v/>
      </c>
      <c r="CS219" s="67" t="str">
        <f>IF(ISBLANK($C219),"",IF(OR(AND(D219=versteckt!C$1,'Erfassung Schulungstunden'!E219=versteckt!B$2,'Auswertung pro MA'!E214&gt;=16,'Auswertung pro MA'!F214&gt;=3,OR('Erfassung Schulungstunden'!C219=versteckt!G$1,'Erfassung Schulungstunden'!C219=versteckt!G$2,'Erfassung Schulungstunden'!C219=versteckt!G$3,'Erfassung Schulungstunden'!C219=versteckt!G$7,'Erfassung Schulungstunden'!C219=versteckt!G$8)),AND(D219=versteckt!C$1,'Erfassung Schulungstunden'!E219=versteckt!B$2,'Auswertung pro MA'!E214&gt;=8,'Auswertung pro MA'!F214&gt;=2,OR(C219=versteckt!G$4,'Erfassung Schulungstunden'!C219=versteckt!G$5,'Erfassung Schulungstunden'!C219=versteckt!G$6))),1,2))</f>
        <v/>
      </c>
      <c r="CT219" s="66" t="str">
        <f>'Auswertung pro MA'!D214</f>
        <v/>
      </c>
    </row>
    <row r="220" spans="1:101" hidden="1" x14ac:dyDescent="0.25">
      <c r="A220" s="57"/>
      <c r="B220" s="172"/>
      <c r="C220" s="59"/>
      <c r="D220" s="58"/>
      <c r="E220" s="175"/>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c r="CJ220" s="163"/>
      <c r="CK220" s="163"/>
      <c r="CL220" s="163"/>
      <c r="CM220" s="163"/>
      <c r="CN220" s="163"/>
      <c r="CO220" s="163"/>
      <c r="CP220" s="163"/>
      <c r="CQ220" s="66" t="str">
        <f>IF(ISBLANK($C220),"",IF(OR(AND(D220=versteckt!C$1,'Erfassung Schulungstunden'!E220=versteckt!B$1,'Auswertung pro MA'!E215&gt;=16,'Auswertung pro MA'!F215&gt;=3,OR('Erfassung Schulungstunden'!C220=versteckt!G$1,'Erfassung Schulungstunden'!C220=versteckt!G$2,'Erfassung Schulungstunden'!C220=versteckt!G$3,'Erfassung Schulungstunden'!C220=versteckt!G$7,'Erfassung Schulungstunden'!C220=versteckt!G$8)),AND(D220=versteckt!C$1,'Erfassung Schulungstunden'!E220=versteckt!B$1,'Auswertung pro MA'!E215&gt;=8,'Auswertung pro MA'!F215&gt;=2,OR(C220=versteckt!G$4,'Erfassung Schulungstunden'!C220=versteckt!G$5,'Erfassung Schulungstunden'!C220=versteckt!G$6)),AND(D220=versteckt!C$2,'Auswertung pro MA'!D215&gt;=6)),1,2))</f>
        <v/>
      </c>
      <c r="CR220" s="66" t="str">
        <f t="shared" si="8"/>
        <v/>
      </c>
      <c r="CS220" s="67" t="str">
        <f>IF(ISBLANK($C220),"",IF(OR(AND(D220=versteckt!C$1,'Erfassung Schulungstunden'!E220=versteckt!B$2,'Auswertung pro MA'!E215&gt;=16,'Auswertung pro MA'!F215&gt;=3,OR('Erfassung Schulungstunden'!C220=versteckt!G$1,'Erfassung Schulungstunden'!C220=versteckt!G$2,'Erfassung Schulungstunden'!C220=versteckt!G$3,'Erfassung Schulungstunden'!C220=versteckt!G$7,'Erfassung Schulungstunden'!C220=versteckt!G$8)),AND(D220=versteckt!C$1,'Erfassung Schulungstunden'!E220=versteckt!B$2,'Auswertung pro MA'!E215&gt;=8,'Auswertung pro MA'!F215&gt;=2,OR(C220=versteckt!G$4,'Erfassung Schulungstunden'!C220=versteckt!G$5,'Erfassung Schulungstunden'!C220=versteckt!G$6))),1,2))</f>
        <v/>
      </c>
      <c r="CT220" s="66" t="str">
        <f>'Auswertung pro MA'!D215</f>
        <v/>
      </c>
    </row>
    <row r="221" spans="1:101" hidden="1" x14ac:dyDescent="0.25">
      <c r="A221" s="57"/>
      <c r="B221" s="172"/>
      <c r="C221" s="59"/>
      <c r="D221" s="58"/>
      <c r="E221" s="175"/>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3"/>
      <c r="CL221" s="163"/>
      <c r="CM221" s="163"/>
      <c r="CN221" s="163"/>
      <c r="CO221" s="163"/>
      <c r="CP221" s="163"/>
      <c r="CQ221" s="66" t="str">
        <f>IF(ISBLANK($C221),"",IF(OR(AND(D221=versteckt!C$1,'Erfassung Schulungstunden'!E221=versteckt!B$1,'Auswertung pro MA'!E216&gt;=16,'Auswertung pro MA'!F216&gt;=3,OR('Erfassung Schulungstunden'!C221=versteckt!G$1,'Erfassung Schulungstunden'!C221=versteckt!G$2,'Erfassung Schulungstunden'!C221=versteckt!G$3,'Erfassung Schulungstunden'!C221=versteckt!G$7,'Erfassung Schulungstunden'!C221=versteckt!G$8)),AND(D221=versteckt!C$1,'Erfassung Schulungstunden'!E221=versteckt!B$1,'Auswertung pro MA'!E216&gt;=8,'Auswertung pro MA'!F216&gt;=2,OR(C221=versteckt!G$4,'Erfassung Schulungstunden'!C221=versteckt!G$5,'Erfassung Schulungstunden'!C221=versteckt!G$6)),AND(D221=versteckt!C$2,'Auswertung pro MA'!D216&gt;=6)),1,2))</f>
        <v/>
      </c>
      <c r="CR221" s="66" t="str">
        <f t="shared" si="8"/>
        <v/>
      </c>
      <c r="CS221" s="67" t="str">
        <f>IF(ISBLANK($C221),"",IF(OR(AND(D221=versteckt!C$1,'Erfassung Schulungstunden'!E221=versteckt!B$2,'Auswertung pro MA'!E216&gt;=16,'Auswertung pro MA'!F216&gt;=3,OR('Erfassung Schulungstunden'!C221=versteckt!G$1,'Erfassung Schulungstunden'!C221=versteckt!G$2,'Erfassung Schulungstunden'!C221=versteckt!G$3,'Erfassung Schulungstunden'!C221=versteckt!G$7,'Erfassung Schulungstunden'!C221=versteckt!G$8)),AND(D221=versteckt!C$1,'Erfassung Schulungstunden'!E221=versteckt!B$2,'Auswertung pro MA'!E216&gt;=8,'Auswertung pro MA'!F216&gt;=2,OR(C221=versteckt!G$4,'Erfassung Schulungstunden'!C221=versteckt!G$5,'Erfassung Schulungstunden'!C221=versteckt!G$6))),1,2))</f>
        <v/>
      </c>
      <c r="CT221" s="66" t="str">
        <f>'Auswertung pro MA'!D216</f>
        <v/>
      </c>
    </row>
    <row r="222" spans="1:101" hidden="1" x14ac:dyDescent="0.25">
      <c r="A222" s="57"/>
      <c r="B222" s="172"/>
      <c r="C222" s="59"/>
      <c r="D222" s="59"/>
      <c r="E222" s="175"/>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c r="AO222" s="163"/>
      <c r="AP222" s="163"/>
      <c r="AQ222" s="163"/>
      <c r="AR222" s="163"/>
      <c r="AS222" s="163"/>
      <c r="AT222" s="163"/>
      <c r="AU222" s="163"/>
      <c r="AV222" s="163"/>
      <c r="AW222" s="163"/>
      <c r="AX222" s="163"/>
      <c r="AY222" s="163"/>
      <c r="AZ222" s="163"/>
      <c r="BA222" s="163"/>
      <c r="BB222" s="163"/>
      <c r="BC222" s="163"/>
      <c r="BD222" s="163"/>
      <c r="BE222" s="163"/>
      <c r="BF222" s="163"/>
      <c r="BG222" s="163"/>
      <c r="BH222" s="163"/>
      <c r="BI222" s="163"/>
      <c r="BJ222" s="163"/>
      <c r="BK222" s="163"/>
      <c r="BL222" s="163"/>
      <c r="BM222" s="163"/>
      <c r="BN222" s="163"/>
      <c r="BO222" s="163"/>
      <c r="BP222" s="163"/>
      <c r="BQ222" s="163"/>
      <c r="BR222" s="163"/>
      <c r="BS222" s="163"/>
      <c r="BT222" s="163"/>
      <c r="BU222" s="163"/>
      <c r="BV222" s="163"/>
      <c r="BW222" s="163"/>
      <c r="BX222" s="163"/>
      <c r="BY222" s="163"/>
      <c r="BZ222" s="163"/>
      <c r="CA222" s="163"/>
      <c r="CB222" s="163"/>
      <c r="CC222" s="163"/>
      <c r="CD222" s="163"/>
      <c r="CE222" s="163"/>
      <c r="CF222" s="163"/>
      <c r="CG222" s="163"/>
      <c r="CH222" s="163"/>
      <c r="CI222" s="163"/>
      <c r="CJ222" s="163"/>
      <c r="CK222" s="163"/>
      <c r="CL222" s="163"/>
      <c r="CM222" s="163"/>
      <c r="CN222" s="163"/>
      <c r="CO222" s="163"/>
      <c r="CP222" s="163"/>
      <c r="CQ222" s="66" t="str">
        <f>IF(ISBLANK($C222),"",IF(OR(AND(D222=versteckt!C$1,'Erfassung Schulungstunden'!E222=versteckt!B$1,'Auswertung pro MA'!E217&gt;=16,'Auswertung pro MA'!F217&gt;=3,OR('Erfassung Schulungstunden'!C222=versteckt!G$1,'Erfassung Schulungstunden'!C222=versteckt!G$2,'Erfassung Schulungstunden'!C222=versteckt!G$3,'Erfassung Schulungstunden'!C222=versteckt!G$7,'Erfassung Schulungstunden'!C222=versteckt!G$8)),AND(D222=versteckt!C$1,'Erfassung Schulungstunden'!E222=versteckt!B$1,'Auswertung pro MA'!E217&gt;=8,'Auswertung pro MA'!F217&gt;=2,OR(C222=versteckt!G$4,'Erfassung Schulungstunden'!C222=versteckt!G$5,'Erfassung Schulungstunden'!C222=versteckt!G$6)),AND(D222=versteckt!C$2,'Auswertung pro MA'!D217&gt;=6)),1,2))</f>
        <v/>
      </c>
      <c r="CR222" s="66" t="str">
        <f t="shared" si="8"/>
        <v/>
      </c>
      <c r="CS222" s="67" t="str">
        <f>IF(ISBLANK($C222),"",IF(OR(AND(D222=versteckt!C$1,'Erfassung Schulungstunden'!E222=versteckt!B$2,'Auswertung pro MA'!E217&gt;=16,'Auswertung pro MA'!F217&gt;=3,OR('Erfassung Schulungstunden'!C222=versteckt!G$1,'Erfassung Schulungstunden'!C222=versteckt!G$2,'Erfassung Schulungstunden'!C222=versteckt!G$3,'Erfassung Schulungstunden'!C222=versteckt!G$7,'Erfassung Schulungstunden'!C222=versteckt!G$8)),AND(D222=versteckt!C$1,'Erfassung Schulungstunden'!E222=versteckt!B$2,'Auswertung pro MA'!E217&gt;=8,'Auswertung pro MA'!F217&gt;=2,OR(C222=versteckt!G$4,'Erfassung Schulungstunden'!C222=versteckt!G$5,'Erfassung Schulungstunden'!C222=versteckt!G$6))),1,2))</f>
        <v/>
      </c>
      <c r="CT222" s="66" t="str">
        <f>'Auswertung pro MA'!D217</f>
        <v/>
      </c>
    </row>
    <row r="223" spans="1:101" hidden="1" x14ac:dyDescent="0.25">
      <c r="A223" s="57"/>
      <c r="B223" s="172"/>
      <c r="C223" s="59"/>
      <c r="D223" s="59"/>
      <c r="E223" s="175"/>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c r="BB223" s="163"/>
      <c r="BC223" s="163"/>
      <c r="BD223" s="163"/>
      <c r="BE223" s="163"/>
      <c r="BF223" s="163"/>
      <c r="BG223" s="163"/>
      <c r="BH223" s="163"/>
      <c r="BI223" s="163"/>
      <c r="BJ223" s="163"/>
      <c r="BK223" s="163"/>
      <c r="BL223" s="163"/>
      <c r="BM223" s="163"/>
      <c r="BN223" s="163"/>
      <c r="BO223" s="163"/>
      <c r="BP223" s="163"/>
      <c r="BQ223" s="163"/>
      <c r="BR223" s="163"/>
      <c r="BS223" s="163"/>
      <c r="BT223" s="163"/>
      <c r="BU223" s="163"/>
      <c r="BV223" s="163"/>
      <c r="BW223" s="163"/>
      <c r="BX223" s="163"/>
      <c r="BY223" s="163"/>
      <c r="BZ223" s="163"/>
      <c r="CA223" s="163"/>
      <c r="CB223" s="163"/>
      <c r="CC223" s="163"/>
      <c r="CD223" s="163"/>
      <c r="CE223" s="163"/>
      <c r="CF223" s="163"/>
      <c r="CG223" s="163"/>
      <c r="CH223" s="163"/>
      <c r="CI223" s="163"/>
      <c r="CJ223" s="163"/>
      <c r="CK223" s="163"/>
      <c r="CL223" s="163"/>
      <c r="CM223" s="163"/>
      <c r="CN223" s="163"/>
      <c r="CO223" s="163"/>
      <c r="CP223" s="163"/>
      <c r="CQ223" s="66" t="str">
        <f>IF(ISBLANK($C223),"",IF(OR(AND(D223=versteckt!C$1,'Erfassung Schulungstunden'!E223=versteckt!B$1,'Auswertung pro MA'!E218&gt;=16,'Auswertung pro MA'!F218&gt;=3,OR('Erfassung Schulungstunden'!C223=versteckt!G$1,'Erfassung Schulungstunden'!C223=versteckt!G$2,'Erfassung Schulungstunden'!C223=versteckt!G$3,'Erfassung Schulungstunden'!C223=versteckt!G$7,'Erfassung Schulungstunden'!C223=versteckt!G$8)),AND(D223=versteckt!C$1,'Erfassung Schulungstunden'!E223=versteckt!B$1,'Auswertung pro MA'!E218&gt;=8,'Auswertung pro MA'!F218&gt;=2,OR(C223=versteckt!G$4,'Erfassung Schulungstunden'!C223=versteckt!G$5,'Erfassung Schulungstunden'!C223=versteckt!G$6)),AND(D223=versteckt!C$2,'Auswertung pro MA'!D218&gt;=6)),1,2))</f>
        <v/>
      </c>
      <c r="CR223" s="66" t="str">
        <f t="shared" si="8"/>
        <v/>
      </c>
      <c r="CS223" s="67" t="str">
        <f>IF(ISBLANK($C223),"",IF(OR(AND(D223=versteckt!C$1,'Erfassung Schulungstunden'!E223=versteckt!B$2,'Auswertung pro MA'!E218&gt;=16,'Auswertung pro MA'!F218&gt;=3,OR('Erfassung Schulungstunden'!C223=versteckt!G$1,'Erfassung Schulungstunden'!C223=versteckt!G$2,'Erfassung Schulungstunden'!C223=versteckt!G$3,'Erfassung Schulungstunden'!C223=versteckt!G$7,'Erfassung Schulungstunden'!C223=versteckt!G$8)),AND(D223=versteckt!C$1,'Erfassung Schulungstunden'!E223=versteckt!B$2,'Auswertung pro MA'!E218&gt;=8,'Auswertung pro MA'!F218&gt;=2,OR(C223=versteckt!G$4,'Erfassung Schulungstunden'!C223=versteckt!G$5,'Erfassung Schulungstunden'!C223=versteckt!G$6))),1,2))</f>
        <v/>
      </c>
      <c r="CT223" s="66" t="str">
        <f>'Auswertung pro MA'!D218</f>
        <v/>
      </c>
    </row>
    <row r="224" spans="1:101" hidden="1" x14ac:dyDescent="0.25">
      <c r="A224" s="57"/>
      <c r="B224" s="172"/>
      <c r="C224" s="59"/>
      <c r="D224" s="58"/>
      <c r="E224" s="175"/>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3"/>
      <c r="BQ224" s="163"/>
      <c r="BR224" s="163"/>
      <c r="BS224" s="163"/>
      <c r="BT224" s="163"/>
      <c r="BU224" s="163"/>
      <c r="BV224" s="163"/>
      <c r="BW224" s="163"/>
      <c r="BX224" s="163"/>
      <c r="BY224" s="163"/>
      <c r="BZ224" s="163"/>
      <c r="CA224" s="163"/>
      <c r="CB224" s="163"/>
      <c r="CC224" s="163"/>
      <c r="CD224" s="163"/>
      <c r="CE224" s="163"/>
      <c r="CF224" s="163"/>
      <c r="CG224" s="163"/>
      <c r="CH224" s="163"/>
      <c r="CI224" s="163"/>
      <c r="CJ224" s="163"/>
      <c r="CK224" s="163"/>
      <c r="CL224" s="163"/>
      <c r="CM224" s="163"/>
      <c r="CN224" s="163"/>
      <c r="CO224" s="163"/>
      <c r="CP224" s="163"/>
      <c r="CQ224" s="66" t="str">
        <f>IF(ISBLANK($C224),"",IF(OR(AND(D224=versteckt!C$1,'Erfassung Schulungstunden'!E224=versteckt!B$1,'Auswertung pro MA'!E219&gt;=16,'Auswertung pro MA'!F219&gt;=3,OR('Erfassung Schulungstunden'!C224=versteckt!G$1,'Erfassung Schulungstunden'!C224=versteckt!G$2,'Erfassung Schulungstunden'!C224=versteckt!G$3,'Erfassung Schulungstunden'!C224=versteckt!G$7,'Erfassung Schulungstunden'!C224=versteckt!G$8)),AND(D224=versteckt!C$1,'Erfassung Schulungstunden'!E224=versteckt!B$1,'Auswertung pro MA'!E219&gt;=8,'Auswertung pro MA'!F219&gt;=2,OR(C224=versteckt!G$4,'Erfassung Schulungstunden'!C224=versteckt!G$5,'Erfassung Schulungstunden'!C224=versteckt!G$6)),AND(D224=versteckt!C$2,'Auswertung pro MA'!D219&gt;=6)),1,2))</f>
        <v/>
      </c>
      <c r="CR224" s="66" t="str">
        <f t="shared" si="8"/>
        <v/>
      </c>
      <c r="CS224" s="67" t="str">
        <f>IF(ISBLANK($C224),"",IF(OR(AND(D224=versteckt!C$1,'Erfassung Schulungstunden'!E224=versteckt!B$2,'Auswertung pro MA'!E219&gt;=16,'Auswertung pro MA'!F219&gt;=3,OR('Erfassung Schulungstunden'!C224=versteckt!G$1,'Erfassung Schulungstunden'!C224=versteckt!G$2,'Erfassung Schulungstunden'!C224=versteckt!G$3,'Erfassung Schulungstunden'!C224=versteckt!G$7,'Erfassung Schulungstunden'!C224=versteckt!G$8)),AND(D224=versteckt!C$1,'Erfassung Schulungstunden'!E224=versteckt!B$2,'Auswertung pro MA'!E219&gt;=8,'Auswertung pro MA'!F219&gt;=2,OR(C224=versteckt!G$4,'Erfassung Schulungstunden'!C224=versteckt!G$5,'Erfassung Schulungstunden'!C224=versteckt!G$6))),1,2))</f>
        <v/>
      </c>
      <c r="CT224" s="66" t="str">
        <f>'Auswertung pro MA'!D219</f>
        <v/>
      </c>
    </row>
    <row r="225" spans="1:98" hidden="1" x14ac:dyDescent="0.25">
      <c r="A225" s="57"/>
      <c r="B225" s="172"/>
      <c r="C225" s="59"/>
      <c r="D225" s="58"/>
      <c r="E225" s="175"/>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163"/>
      <c r="BZ225" s="163"/>
      <c r="CA225" s="163"/>
      <c r="CB225" s="163"/>
      <c r="CC225" s="163"/>
      <c r="CD225" s="163"/>
      <c r="CE225" s="163"/>
      <c r="CF225" s="163"/>
      <c r="CG225" s="163"/>
      <c r="CH225" s="163"/>
      <c r="CI225" s="163"/>
      <c r="CJ225" s="163"/>
      <c r="CK225" s="163"/>
      <c r="CL225" s="163"/>
      <c r="CM225" s="163"/>
      <c r="CN225" s="163"/>
      <c r="CO225" s="163"/>
      <c r="CP225" s="163"/>
      <c r="CQ225" s="66" t="str">
        <f>IF(ISBLANK($C225),"",IF(OR(AND(D225=versteckt!C$1,'Erfassung Schulungstunden'!E225=versteckt!B$1,'Auswertung pro MA'!E220&gt;=16,'Auswertung pro MA'!F220&gt;=3,OR('Erfassung Schulungstunden'!C225=versteckt!G$1,'Erfassung Schulungstunden'!C225=versteckt!G$2,'Erfassung Schulungstunden'!C225=versteckt!G$3,'Erfassung Schulungstunden'!C225=versteckt!G$7,'Erfassung Schulungstunden'!C225=versteckt!G$8)),AND(D225=versteckt!C$1,'Erfassung Schulungstunden'!E225=versteckt!B$1,'Auswertung pro MA'!E220&gt;=8,'Auswertung pro MA'!F220&gt;=2,OR(C225=versteckt!G$4,'Erfassung Schulungstunden'!C225=versteckt!G$5,'Erfassung Schulungstunden'!C225=versteckt!G$6)),AND(D225=versteckt!C$2,'Auswertung pro MA'!D220&gt;=6)),1,2))</f>
        <v/>
      </c>
      <c r="CR225" s="66" t="str">
        <f t="shared" si="8"/>
        <v/>
      </c>
      <c r="CS225" s="67" t="str">
        <f>IF(ISBLANK($C225),"",IF(OR(AND(D225=versteckt!C$1,'Erfassung Schulungstunden'!E225=versteckt!B$2,'Auswertung pro MA'!E220&gt;=16,'Auswertung pro MA'!F220&gt;=3,OR('Erfassung Schulungstunden'!C225=versteckt!G$1,'Erfassung Schulungstunden'!C225=versteckt!G$2,'Erfassung Schulungstunden'!C225=versteckt!G$3,'Erfassung Schulungstunden'!C225=versteckt!G$7,'Erfassung Schulungstunden'!C225=versteckt!G$8)),AND(D225=versteckt!C$1,'Erfassung Schulungstunden'!E225=versteckt!B$2,'Auswertung pro MA'!E220&gt;=8,'Auswertung pro MA'!F220&gt;=2,OR(C225=versteckt!G$4,'Erfassung Schulungstunden'!C225=versteckt!G$5,'Erfassung Schulungstunden'!C225=versteckt!G$6))),1,2))</f>
        <v/>
      </c>
      <c r="CT225" s="66" t="str">
        <f>'Auswertung pro MA'!D220</f>
        <v/>
      </c>
    </row>
    <row r="226" spans="1:98" hidden="1" x14ac:dyDescent="0.25">
      <c r="A226" s="57"/>
      <c r="B226" s="172"/>
      <c r="C226" s="59"/>
      <c r="D226" s="58"/>
      <c r="E226" s="175"/>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63"/>
      <c r="BW226" s="163"/>
      <c r="BX226" s="163"/>
      <c r="BY226" s="163"/>
      <c r="BZ226" s="163"/>
      <c r="CA226" s="163"/>
      <c r="CB226" s="163"/>
      <c r="CC226" s="163"/>
      <c r="CD226" s="163"/>
      <c r="CE226" s="163"/>
      <c r="CF226" s="163"/>
      <c r="CG226" s="163"/>
      <c r="CH226" s="163"/>
      <c r="CI226" s="163"/>
      <c r="CJ226" s="163"/>
      <c r="CK226" s="163"/>
      <c r="CL226" s="163"/>
      <c r="CM226" s="163"/>
      <c r="CN226" s="163"/>
      <c r="CO226" s="163"/>
      <c r="CP226" s="163"/>
      <c r="CQ226" s="66" t="str">
        <f>IF(ISBLANK($C226),"",IF(OR(AND(D226=versteckt!C$1,'Erfassung Schulungstunden'!E226=versteckt!B$1,'Auswertung pro MA'!E221&gt;=16,'Auswertung pro MA'!F221&gt;=3,OR('Erfassung Schulungstunden'!C226=versteckt!G$1,'Erfassung Schulungstunden'!C226=versteckt!G$2,'Erfassung Schulungstunden'!C226=versteckt!G$3,'Erfassung Schulungstunden'!C226=versteckt!G$7,'Erfassung Schulungstunden'!C226=versteckt!G$8)),AND(D226=versteckt!C$1,'Erfassung Schulungstunden'!E226=versteckt!B$1,'Auswertung pro MA'!E221&gt;=8,'Auswertung pro MA'!F221&gt;=2,OR(C226=versteckt!G$4,'Erfassung Schulungstunden'!C226=versteckt!G$5,'Erfassung Schulungstunden'!C226=versteckt!G$6)),AND(D226=versteckt!C$2,'Auswertung pro MA'!D221&gt;=6)),1,2))</f>
        <v/>
      </c>
      <c r="CR226" s="66" t="str">
        <f t="shared" si="8"/>
        <v/>
      </c>
      <c r="CS226" s="67" t="str">
        <f>IF(ISBLANK($C226),"",IF(OR(AND(D226=versteckt!C$1,'Erfassung Schulungstunden'!E226=versteckt!B$2,'Auswertung pro MA'!E221&gt;=16,'Auswertung pro MA'!F221&gt;=3,OR('Erfassung Schulungstunden'!C226=versteckt!G$1,'Erfassung Schulungstunden'!C226=versteckt!G$2,'Erfassung Schulungstunden'!C226=versteckt!G$3,'Erfassung Schulungstunden'!C226=versteckt!G$7,'Erfassung Schulungstunden'!C226=versteckt!G$8)),AND(D226=versteckt!C$1,'Erfassung Schulungstunden'!E226=versteckt!B$2,'Auswertung pro MA'!E221&gt;=8,'Auswertung pro MA'!F221&gt;=2,OR(C226=versteckt!G$4,'Erfassung Schulungstunden'!C226=versteckt!G$5,'Erfassung Schulungstunden'!C226=versteckt!G$6))),1,2))</f>
        <v/>
      </c>
      <c r="CT226" s="66" t="str">
        <f>'Auswertung pro MA'!D221</f>
        <v/>
      </c>
    </row>
    <row r="227" spans="1:98" hidden="1" x14ac:dyDescent="0.25">
      <c r="A227" s="57"/>
      <c r="B227" s="172"/>
      <c r="C227" s="59"/>
      <c r="D227" s="59"/>
      <c r="E227" s="175"/>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3"/>
      <c r="BC227" s="163"/>
      <c r="BD227" s="163"/>
      <c r="BE227" s="163"/>
      <c r="BF227" s="163"/>
      <c r="BG227" s="163"/>
      <c r="BH227" s="163"/>
      <c r="BI227" s="163"/>
      <c r="BJ227" s="163"/>
      <c r="BK227" s="163"/>
      <c r="BL227" s="163"/>
      <c r="BM227" s="163"/>
      <c r="BN227" s="163"/>
      <c r="BO227" s="163"/>
      <c r="BP227" s="163"/>
      <c r="BQ227" s="163"/>
      <c r="BR227" s="163"/>
      <c r="BS227" s="163"/>
      <c r="BT227" s="163"/>
      <c r="BU227" s="163"/>
      <c r="BV227" s="163"/>
      <c r="BW227" s="163"/>
      <c r="BX227" s="163"/>
      <c r="BY227" s="163"/>
      <c r="BZ227" s="163"/>
      <c r="CA227" s="163"/>
      <c r="CB227" s="163"/>
      <c r="CC227" s="163"/>
      <c r="CD227" s="163"/>
      <c r="CE227" s="163"/>
      <c r="CF227" s="163"/>
      <c r="CG227" s="163"/>
      <c r="CH227" s="163"/>
      <c r="CI227" s="163"/>
      <c r="CJ227" s="163"/>
      <c r="CK227" s="163"/>
      <c r="CL227" s="163"/>
      <c r="CM227" s="163"/>
      <c r="CN227" s="163"/>
      <c r="CO227" s="163"/>
      <c r="CP227" s="163"/>
      <c r="CQ227" s="66" t="str">
        <f>IF(ISBLANK($C227),"",IF(OR(AND(D227=versteckt!C$1,'Erfassung Schulungstunden'!E227=versteckt!B$1,'Auswertung pro MA'!E222&gt;=16,'Auswertung pro MA'!F222&gt;=3,OR('Erfassung Schulungstunden'!C227=versteckt!G$1,'Erfassung Schulungstunden'!C227=versteckt!G$2,'Erfassung Schulungstunden'!C227=versteckt!G$3,'Erfassung Schulungstunden'!C227=versteckt!G$7,'Erfassung Schulungstunden'!C227=versteckt!G$8)),AND(D227=versteckt!C$1,'Erfassung Schulungstunden'!E227=versteckt!B$1,'Auswertung pro MA'!E222&gt;=8,'Auswertung pro MA'!F222&gt;=2,OR(C227=versteckt!G$4,'Erfassung Schulungstunden'!C227=versteckt!G$5,'Erfassung Schulungstunden'!C227=versteckt!G$6)),AND(D227=versteckt!C$2,'Auswertung pro MA'!D222&gt;=6)),1,2))</f>
        <v/>
      </c>
      <c r="CR227" s="66" t="str">
        <f t="shared" si="8"/>
        <v/>
      </c>
      <c r="CS227" s="67" t="str">
        <f>IF(ISBLANK($C227),"",IF(OR(AND(D227=versteckt!C$1,'Erfassung Schulungstunden'!E227=versteckt!B$2,'Auswertung pro MA'!E222&gt;=16,'Auswertung pro MA'!F222&gt;=3,OR('Erfassung Schulungstunden'!C227=versteckt!G$1,'Erfassung Schulungstunden'!C227=versteckt!G$2,'Erfassung Schulungstunden'!C227=versteckt!G$3,'Erfassung Schulungstunden'!C227=versteckt!G$7,'Erfassung Schulungstunden'!C227=versteckt!G$8)),AND(D227=versteckt!C$1,'Erfassung Schulungstunden'!E227=versteckt!B$2,'Auswertung pro MA'!E222&gt;=8,'Auswertung pro MA'!F222&gt;=2,OR(C227=versteckt!G$4,'Erfassung Schulungstunden'!C227=versteckt!G$5,'Erfassung Schulungstunden'!C227=versteckt!G$6))),1,2))</f>
        <v/>
      </c>
      <c r="CT227" s="66" t="str">
        <f>'Auswertung pro MA'!D222</f>
        <v/>
      </c>
    </row>
    <row r="228" spans="1:98" hidden="1" x14ac:dyDescent="0.25">
      <c r="A228" s="57"/>
      <c r="B228" s="172"/>
      <c r="C228" s="59"/>
      <c r="D228" s="59"/>
      <c r="E228" s="175"/>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3"/>
      <c r="BC228" s="163"/>
      <c r="BD228" s="163"/>
      <c r="BE228" s="163"/>
      <c r="BF228" s="163"/>
      <c r="BG228" s="163"/>
      <c r="BH228" s="163"/>
      <c r="BI228" s="163"/>
      <c r="BJ228" s="163"/>
      <c r="BK228" s="163"/>
      <c r="BL228" s="163"/>
      <c r="BM228" s="163"/>
      <c r="BN228" s="163"/>
      <c r="BO228" s="163"/>
      <c r="BP228" s="163"/>
      <c r="BQ228" s="163"/>
      <c r="BR228" s="163"/>
      <c r="BS228" s="163"/>
      <c r="BT228" s="163"/>
      <c r="BU228" s="163"/>
      <c r="BV228" s="163"/>
      <c r="BW228" s="163"/>
      <c r="BX228" s="163"/>
      <c r="BY228" s="163"/>
      <c r="BZ228" s="163"/>
      <c r="CA228" s="163"/>
      <c r="CB228" s="163"/>
      <c r="CC228" s="163"/>
      <c r="CD228" s="163"/>
      <c r="CE228" s="163"/>
      <c r="CF228" s="163"/>
      <c r="CG228" s="163"/>
      <c r="CH228" s="163"/>
      <c r="CI228" s="163"/>
      <c r="CJ228" s="163"/>
      <c r="CK228" s="163"/>
      <c r="CL228" s="163"/>
      <c r="CM228" s="163"/>
      <c r="CN228" s="163"/>
      <c r="CO228" s="163"/>
      <c r="CP228" s="163"/>
      <c r="CQ228" s="66" t="str">
        <f>IF(ISBLANK($C228),"",IF(OR(AND(D228=versteckt!C$1,'Erfassung Schulungstunden'!E228=versteckt!B$1,'Auswertung pro MA'!E223&gt;=16,'Auswertung pro MA'!F223&gt;=3,OR('Erfassung Schulungstunden'!C228=versteckt!G$1,'Erfassung Schulungstunden'!C228=versteckt!G$2,'Erfassung Schulungstunden'!C228=versteckt!G$3,'Erfassung Schulungstunden'!C228=versteckt!G$7,'Erfassung Schulungstunden'!C228=versteckt!G$8)),AND(D228=versteckt!C$1,'Erfassung Schulungstunden'!E228=versteckt!B$1,'Auswertung pro MA'!E223&gt;=8,'Auswertung pro MA'!F223&gt;=2,OR(C228=versteckt!G$4,'Erfassung Schulungstunden'!C228=versteckt!G$5,'Erfassung Schulungstunden'!C228=versteckt!G$6)),AND(D228=versteckt!C$2,'Auswertung pro MA'!D223&gt;=6)),1,2))</f>
        <v/>
      </c>
      <c r="CR228" s="66" t="str">
        <f t="shared" si="8"/>
        <v/>
      </c>
      <c r="CS228" s="67" t="str">
        <f>IF(ISBLANK($C228),"",IF(OR(AND(D228=versteckt!C$1,'Erfassung Schulungstunden'!E228=versteckt!B$2,'Auswertung pro MA'!E223&gt;=16,'Auswertung pro MA'!F223&gt;=3,OR('Erfassung Schulungstunden'!C228=versteckt!G$1,'Erfassung Schulungstunden'!C228=versteckt!G$2,'Erfassung Schulungstunden'!C228=versteckt!G$3,'Erfassung Schulungstunden'!C228=versteckt!G$7,'Erfassung Schulungstunden'!C228=versteckt!G$8)),AND(D228=versteckt!C$1,'Erfassung Schulungstunden'!E228=versteckt!B$2,'Auswertung pro MA'!E223&gt;=8,'Auswertung pro MA'!F223&gt;=2,OR(C228=versteckt!G$4,'Erfassung Schulungstunden'!C228=versteckt!G$5,'Erfassung Schulungstunden'!C228=versteckt!G$6))),1,2))</f>
        <v/>
      </c>
      <c r="CT228" s="66" t="str">
        <f>'Auswertung pro MA'!D223</f>
        <v/>
      </c>
    </row>
    <row r="229" spans="1:98" hidden="1" x14ac:dyDescent="0.25">
      <c r="A229" s="57"/>
      <c r="B229" s="172"/>
      <c r="C229" s="59"/>
      <c r="D229" s="58"/>
      <c r="E229" s="175"/>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63"/>
      <c r="BM229" s="163"/>
      <c r="BN229" s="163"/>
      <c r="BO229" s="163"/>
      <c r="BP229" s="163"/>
      <c r="BQ229" s="163"/>
      <c r="BR229" s="163"/>
      <c r="BS229" s="163"/>
      <c r="BT229" s="163"/>
      <c r="BU229" s="163"/>
      <c r="BV229" s="163"/>
      <c r="BW229" s="163"/>
      <c r="BX229" s="163"/>
      <c r="BY229" s="163"/>
      <c r="BZ229" s="163"/>
      <c r="CA229" s="163"/>
      <c r="CB229" s="163"/>
      <c r="CC229" s="163"/>
      <c r="CD229" s="163"/>
      <c r="CE229" s="163"/>
      <c r="CF229" s="163"/>
      <c r="CG229" s="163"/>
      <c r="CH229" s="163"/>
      <c r="CI229" s="163"/>
      <c r="CJ229" s="163"/>
      <c r="CK229" s="163"/>
      <c r="CL229" s="163"/>
      <c r="CM229" s="163"/>
      <c r="CN229" s="163"/>
      <c r="CO229" s="163"/>
      <c r="CP229" s="163"/>
      <c r="CQ229" s="66" t="str">
        <f>IF(ISBLANK($C229),"",IF(OR(AND(D229=versteckt!C$1,'Erfassung Schulungstunden'!E229=versteckt!B$1,'Auswertung pro MA'!E224&gt;=16,'Auswertung pro MA'!F224&gt;=3,OR('Erfassung Schulungstunden'!C229=versteckt!G$1,'Erfassung Schulungstunden'!C229=versteckt!G$2,'Erfassung Schulungstunden'!C229=versteckt!G$3,'Erfassung Schulungstunden'!C229=versteckt!G$7,'Erfassung Schulungstunden'!C229=versteckt!G$8)),AND(D229=versteckt!C$1,'Erfassung Schulungstunden'!E229=versteckt!B$1,'Auswertung pro MA'!E224&gt;=8,'Auswertung pro MA'!F224&gt;=2,OR(C229=versteckt!G$4,'Erfassung Schulungstunden'!C229=versteckt!G$5,'Erfassung Schulungstunden'!C229=versteckt!G$6)),AND(D229=versteckt!C$2,'Auswertung pro MA'!D224&gt;=6)),1,2))</f>
        <v/>
      </c>
      <c r="CR229" s="66" t="str">
        <f t="shared" si="8"/>
        <v/>
      </c>
      <c r="CS229" s="67" t="str">
        <f>IF(ISBLANK($C229),"",IF(OR(AND(D229=versteckt!C$1,'Erfassung Schulungstunden'!E229=versteckt!B$2,'Auswertung pro MA'!E224&gt;=16,'Auswertung pro MA'!F224&gt;=3,OR('Erfassung Schulungstunden'!C229=versteckt!G$1,'Erfassung Schulungstunden'!C229=versteckt!G$2,'Erfassung Schulungstunden'!C229=versteckt!G$3,'Erfassung Schulungstunden'!C229=versteckt!G$7,'Erfassung Schulungstunden'!C229=versteckt!G$8)),AND(D229=versteckt!C$1,'Erfassung Schulungstunden'!E229=versteckt!B$2,'Auswertung pro MA'!E224&gt;=8,'Auswertung pro MA'!F224&gt;=2,OR(C229=versteckt!G$4,'Erfassung Schulungstunden'!C229=versteckt!G$5,'Erfassung Schulungstunden'!C229=versteckt!G$6))),1,2))</f>
        <v/>
      </c>
      <c r="CT229" s="66" t="str">
        <f>'Auswertung pro MA'!D224</f>
        <v/>
      </c>
    </row>
    <row r="230" spans="1:98" hidden="1" x14ac:dyDescent="0.25">
      <c r="A230" s="57"/>
      <c r="B230" s="172"/>
      <c r="C230" s="59"/>
      <c r="D230" s="58"/>
      <c r="E230" s="175"/>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c r="BB230" s="163"/>
      <c r="BC230" s="163"/>
      <c r="BD230" s="163"/>
      <c r="BE230" s="163"/>
      <c r="BF230" s="163"/>
      <c r="BG230" s="163"/>
      <c r="BH230" s="163"/>
      <c r="BI230" s="163"/>
      <c r="BJ230" s="163"/>
      <c r="BK230" s="163"/>
      <c r="BL230" s="163"/>
      <c r="BM230" s="163"/>
      <c r="BN230" s="163"/>
      <c r="BO230" s="163"/>
      <c r="BP230" s="163"/>
      <c r="BQ230" s="163"/>
      <c r="BR230" s="163"/>
      <c r="BS230" s="163"/>
      <c r="BT230" s="163"/>
      <c r="BU230" s="163"/>
      <c r="BV230" s="163"/>
      <c r="BW230" s="163"/>
      <c r="BX230" s="163"/>
      <c r="BY230" s="163"/>
      <c r="BZ230" s="163"/>
      <c r="CA230" s="163"/>
      <c r="CB230" s="163"/>
      <c r="CC230" s="163"/>
      <c r="CD230" s="163"/>
      <c r="CE230" s="163"/>
      <c r="CF230" s="163"/>
      <c r="CG230" s="163"/>
      <c r="CH230" s="163"/>
      <c r="CI230" s="163"/>
      <c r="CJ230" s="163"/>
      <c r="CK230" s="163"/>
      <c r="CL230" s="163"/>
      <c r="CM230" s="163"/>
      <c r="CN230" s="163"/>
      <c r="CO230" s="163"/>
      <c r="CP230" s="163"/>
      <c r="CQ230" s="66" t="str">
        <f>IF(ISBLANK($C230),"",IF(OR(AND(D230=versteckt!C$1,'Erfassung Schulungstunden'!E230=versteckt!B$1,'Auswertung pro MA'!E225&gt;=16,'Auswertung pro MA'!F225&gt;=3,OR('Erfassung Schulungstunden'!C230=versteckt!G$1,'Erfassung Schulungstunden'!C230=versteckt!G$2,'Erfassung Schulungstunden'!C230=versteckt!G$3,'Erfassung Schulungstunden'!C230=versteckt!G$7,'Erfassung Schulungstunden'!C230=versteckt!G$8)),AND(D230=versteckt!C$1,'Erfassung Schulungstunden'!E230=versteckt!B$1,'Auswertung pro MA'!E225&gt;=8,'Auswertung pro MA'!F225&gt;=2,OR(C230=versteckt!G$4,'Erfassung Schulungstunden'!C230=versteckt!G$5,'Erfassung Schulungstunden'!C230=versteckt!G$6)),AND(D230=versteckt!C$2,'Auswertung pro MA'!D225&gt;=6)),1,2))</f>
        <v/>
      </c>
      <c r="CR230" s="66" t="str">
        <f t="shared" si="8"/>
        <v/>
      </c>
      <c r="CS230" s="67" t="str">
        <f>IF(ISBLANK($C230),"",IF(OR(AND(D230=versteckt!C$1,'Erfassung Schulungstunden'!E230=versteckt!B$2,'Auswertung pro MA'!E225&gt;=16,'Auswertung pro MA'!F225&gt;=3,OR('Erfassung Schulungstunden'!C230=versteckt!G$1,'Erfassung Schulungstunden'!C230=versteckt!G$2,'Erfassung Schulungstunden'!C230=versteckt!G$3,'Erfassung Schulungstunden'!C230=versteckt!G$7,'Erfassung Schulungstunden'!C230=versteckt!G$8)),AND(D230=versteckt!C$1,'Erfassung Schulungstunden'!E230=versteckt!B$2,'Auswertung pro MA'!E225&gt;=8,'Auswertung pro MA'!F225&gt;=2,OR(C230=versteckt!G$4,'Erfassung Schulungstunden'!C230=versteckt!G$5,'Erfassung Schulungstunden'!C230=versteckt!G$6))),1,2))</f>
        <v/>
      </c>
      <c r="CT230" s="66" t="str">
        <f>'Auswertung pro MA'!D225</f>
        <v/>
      </c>
    </row>
    <row r="231" spans="1:98" hidden="1" x14ac:dyDescent="0.25">
      <c r="A231" s="57"/>
      <c r="B231" s="172"/>
      <c r="C231" s="59"/>
      <c r="D231" s="58"/>
      <c r="E231" s="175"/>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c r="AS231" s="163"/>
      <c r="AT231" s="163"/>
      <c r="AU231" s="163"/>
      <c r="AV231" s="163"/>
      <c r="AW231" s="163"/>
      <c r="AX231" s="163"/>
      <c r="AY231" s="163"/>
      <c r="AZ231" s="163"/>
      <c r="BA231" s="163"/>
      <c r="BB231" s="163"/>
      <c r="BC231" s="163"/>
      <c r="BD231" s="163"/>
      <c r="BE231" s="163"/>
      <c r="BF231" s="163"/>
      <c r="BG231" s="163"/>
      <c r="BH231" s="163"/>
      <c r="BI231" s="163"/>
      <c r="BJ231" s="163"/>
      <c r="BK231" s="163"/>
      <c r="BL231" s="163"/>
      <c r="BM231" s="163"/>
      <c r="BN231" s="163"/>
      <c r="BO231" s="163"/>
      <c r="BP231" s="163"/>
      <c r="BQ231" s="163"/>
      <c r="BR231" s="163"/>
      <c r="BS231" s="163"/>
      <c r="BT231" s="163"/>
      <c r="BU231" s="163"/>
      <c r="BV231" s="163"/>
      <c r="BW231" s="163"/>
      <c r="BX231" s="163"/>
      <c r="BY231" s="163"/>
      <c r="BZ231" s="163"/>
      <c r="CA231" s="163"/>
      <c r="CB231" s="163"/>
      <c r="CC231" s="163"/>
      <c r="CD231" s="163"/>
      <c r="CE231" s="163"/>
      <c r="CF231" s="163"/>
      <c r="CG231" s="163"/>
      <c r="CH231" s="163"/>
      <c r="CI231" s="163"/>
      <c r="CJ231" s="163"/>
      <c r="CK231" s="163"/>
      <c r="CL231" s="163"/>
      <c r="CM231" s="163"/>
      <c r="CN231" s="163"/>
      <c r="CO231" s="163"/>
      <c r="CP231" s="163"/>
      <c r="CQ231" s="66" t="str">
        <f>IF(ISBLANK($C231),"",IF(OR(AND(D231=versteckt!C$1,'Erfassung Schulungstunden'!E231=versteckt!B$1,'Auswertung pro MA'!E226&gt;=16,'Auswertung pro MA'!F226&gt;=3,OR('Erfassung Schulungstunden'!C231=versteckt!G$1,'Erfassung Schulungstunden'!C231=versteckt!G$2,'Erfassung Schulungstunden'!C231=versteckt!G$3,'Erfassung Schulungstunden'!C231=versteckt!G$7,'Erfassung Schulungstunden'!C231=versteckt!G$8)),AND(D231=versteckt!C$1,'Erfassung Schulungstunden'!E231=versteckt!B$1,'Auswertung pro MA'!E226&gt;=8,'Auswertung pro MA'!F226&gt;=2,OR(C231=versteckt!G$4,'Erfassung Schulungstunden'!C231=versteckt!G$5,'Erfassung Schulungstunden'!C231=versteckt!G$6)),AND(D231=versteckt!C$2,'Auswertung pro MA'!D226&gt;=6)),1,2))</f>
        <v/>
      </c>
      <c r="CR231" s="66" t="str">
        <f t="shared" si="8"/>
        <v/>
      </c>
      <c r="CS231" s="67" t="str">
        <f>IF(ISBLANK($C231),"",IF(OR(AND(D231=versteckt!C$1,'Erfassung Schulungstunden'!E231=versteckt!B$2,'Auswertung pro MA'!E226&gt;=16,'Auswertung pro MA'!F226&gt;=3,OR('Erfassung Schulungstunden'!C231=versteckt!G$1,'Erfassung Schulungstunden'!C231=versteckt!G$2,'Erfassung Schulungstunden'!C231=versteckt!G$3,'Erfassung Schulungstunden'!C231=versteckt!G$7,'Erfassung Schulungstunden'!C231=versteckt!G$8)),AND(D231=versteckt!C$1,'Erfassung Schulungstunden'!E231=versteckt!B$2,'Auswertung pro MA'!E226&gt;=8,'Auswertung pro MA'!F226&gt;=2,OR(C231=versteckt!G$4,'Erfassung Schulungstunden'!C231=versteckt!G$5,'Erfassung Schulungstunden'!C231=versteckt!G$6))),1,2))</f>
        <v/>
      </c>
      <c r="CT231" s="66" t="str">
        <f>'Auswertung pro MA'!D226</f>
        <v/>
      </c>
    </row>
    <row r="232" spans="1:98" hidden="1" x14ac:dyDescent="0.25">
      <c r="A232" s="57"/>
      <c r="B232" s="172"/>
      <c r="C232" s="59"/>
      <c r="D232" s="59"/>
      <c r="E232" s="175"/>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63"/>
      <c r="BW232" s="163"/>
      <c r="BX232" s="163"/>
      <c r="BY232" s="163"/>
      <c r="BZ232" s="163"/>
      <c r="CA232" s="163"/>
      <c r="CB232" s="163"/>
      <c r="CC232" s="163"/>
      <c r="CD232" s="163"/>
      <c r="CE232" s="163"/>
      <c r="CF232" s="163"/>
      <c r="CG232" s="163"/>
      <c r="CH232" s="163"/>
      <c r="CI232" s="163"/>
      <c r="CJ232" s="163"/>
      <c r="CK232" s="163"/>
      <c r="CL232" s="163"/>
      <c r="CM232" s="163"/>
      <c r="CN232" s="163"/>
      <c r="CO232" s="163"/>
      <c r="CP232" s="163"/>
      <c r="CQ232" s="66" t="str">
        <f>IF(ISBLANK($C232),"",IF(OR(AND(D232=versteckt!C$1,'Erfassung Schulungstunden'!E232=versteckt!B$1,'Auswertung pro MA'!E227&gt;=16,'Auswertung pro MA'!F227&gt;=3,OR('Erfassung Schulungstunden'!C232=versteckt!G$1,'Erfassung Schulungstunden'!C232=versteckt!G$2,'Erfassung Schulungstunden'!C232=versteckt!G$3,'Erfassung Schulungstunden'!C232=versteckt!G$7,'Erfassung Schulungstunden'!C232=versteckt!G$8)),AND(D232=versteckt!C$1,'Erfassung Schulungstunden'!E232=versteckt!B$1,'Auswertung pro MA'!E227&gt;=8,'Auswertung pro MA'!F227&gt;=2,OR(C232=versteckt!G$4,'Erfassung Schulungstunden'!C232=versteckt!G$5,'Erfassung Schulungstunden'!C232=versteckt!G$6)),AND(D232=versteckt!C$2,'Auswertung pro MA'!D227&gt;=6)),1,2))</f>
        <v/>
      </c>
      <c r="CR232" s="66" t="str">
        <f t="shared" si="8"/>
        <v/>
      </c>
      <c r="CS232" s="67" t="str">
        <f>IF(ISBLANK($C232),"",IF(OR(AND(D232=versteckt!C$1,'Erfassung Schulungstunden'!E232=versteckt!B$2,'Auswertung pro MA'!E227&gt;=16,'Auswertung pro MA'!F227&gt;=3,OR('Erfassung Schulungstunden'!C232=versteckt!G$1,'Erfassung Schulungstunden'!C232=versteckt!G$2,'Erfassung Schulungstunden'!C232=versteckt!G$3,'Erfassung Schulungstunden'!C232=versteckt!G$7,'Erfassung Schulungstunden'!C232=versteckt!G$8)),AND(D232=versteckt!C$1,'Erfassung Schulungstunden'!E232=versteckt!B$2,'Auswertung pro MA'!E227&gt;=8,'Auswertung pro MA'!F227&gt;=2,OR(C232=versteckt!G$4,'Erfassung Schulungstunden'!C232=versteckt!G$5,'Erfassung Schulungstunden'!C232=versteckt!G$6))),1,2))</f>
        <v/>
      </c>
      <c r="CT232" s="66" t="str">
        <f>'Auswertung pro MA'!D227</f>
        <v/>
      </c>
    </row>
    <row r="233" spans="1:98" hidden="1" x14ac:dyDescent="0.25">
      <c r="A233" s="57"/>
      <c r="B233" s="172"/>
      <c r="C233" s="59"/>
      <c r="D233" s="59"/>
      <c r="E233" s="175"/>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c r="BB233" s="163"/>
      <c r="BC233" s="163"/>
      <c r="BD233" s="163"/>
      <c r="BE233" s="163"/>
      <c r="BF233" s="163"/>
      <c r="BG233" s="163"/>
      <c r="BH233" s="163"/>
      <c r="BI233" s="163"/>
      <c r="BJ233" s="163"/>
      <c r="BK233" s="163"/>
      <c r="BL233" s="163"/>
      <c r="BM233" s="163"/>
      <c r="BN233" s="163"/>
      <c r="BO233" s="163"/>
      <c r="BP233" s="163"/>
      <c r="BQ233" s="163"/>
      <c r="BR233" s="163"/>
      <c r="BS233" s="163"/>
      <c r="BT233" s="163"/>
      <c r="BU233" s="163"/>
      <c r="BV233" s="163"/>
      <c r="BW233" s="163"/>
      <c r="BX233" s="163"/>
      <c r="BY233" s="163"/>
      <c r="BZ233" s="163"/>
      <c r="CA233" s="163"/>
      <c r="CB233" s="163"/>
      <c r="CC233" s="163"/>
      <c r="CD233" s="163"/>
      <c r="CE233" s="163"/>
      <c r="CF233" s="163"/>
      <c r="CG233" s="163"/>
      <c r="CH233" s="163"/>
      <c r="CI233" s="163"/>
      <c r="CJ233" s="163"/>
      <c r="CK233" s="163"/>
      <c r="CL233" s="163"/>
      <c r="CM233" s="163"/>
      <c r="CN233" s="163"/>
      <c r="CO233" s="163"/>
      <c r="CP233" s="163"/>
      <c r="CQ233" s="66" t="str">
        <f>IF(ISBLANK($C233),"",IF(OR(AND(D233=versteckt!C$1,'Erfassung Schulungstunden'!E233=versteckt!B$1,'Auswertung pro MA'!E228&gt;=16,'Auswertung pro MA'!F228&gt;=3,OR('Erfassung Schulungstunden'!C233=versteckt!G$1,'Erfassung Schulungstunden'!C233=versteckt!G$2,'Erfassung Schulungstunden'!C233=versteckt!G$3,'Erfassung Schulungstunden'!C233=versteckt!G$7,'Erfassung Schulungstunden'!C233=versteckt!G$8)),AND(D233=versteckt!C$1,'Erfassung Schulungstunden'!E233=versteckt!B$1,'Auswertung pro MA'!E228&gt;=8,'Auswertung pro MA'!F228&gt;=2,OR(C233=versteckt!G$4,'Erfassung Schulungstunden'!C233=versteckt!G$5,'Erfassung Schulungstunden'!C233=versteckt!G$6)),AND(D233=versteckt!C$2,'Auswertung pro MA'!D228&gt;=6)),1,2))</f>
        <v/>
      </c>
      <c r="CR233" s="66" t="str">
        <f t="shared" si="8"/>
        <v/>
      </c>
      <c r="CS233" s="67" t="str">
        <f>IF(ISBLANK($C233),"",IF(OR(AND(D233=versteckt!C$1,'Erfassung Schulungstunden'!E233=versteckt!B$2,'Auswertung pro MA'!E228&gt;=16,'Auswertung pro MA'!F228&gt;=3,OR('Erfassung Schulungstunden'!C233=versteckt!G$1,'Erfassung Schulungstunden'!C233=versteckt!G$2,'Erfassung Schulungstunden'!C233=versteckt!G$3,'Erfassung Schulungstunden'!C233=versteckt!G$7,'Erfassung Schulungstunden'!C233=versteckt!G$8)),AND(D233=versteckt!C$1,'Erfassung Schulungstunden'!E233=versteckt!B$2,'Auswertung pro MA'!E228&gt;=8,'Auswertung pro MA'!F228&gt;=2,OR(C233=versteckt!G$4,'Erfassung Schulungstunden'!C233=versteckt!G$5,'Erfassung Schulungstunden'!C233=versteckt!G$6))),1,2))</f>
        <v/>
      </c>
      <c r="CT233" s="66" t="str">
        <f>'Auswertung pro MA'!D228</f>
        <v/>
      </c>
    </row>
    <row r="234" spans="1:98" hidden="1" x14ac:dyDescent="0.25">
      <c r="A234" s="57"/>
      <c r="B234" s="172"/>
      <c r="C234" s="59"/>
      <c r="D234" s="58"/>
      <c r="E234" s="175"/>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c r="BB234" s="163"/>
      <c r="BC234" s="163"/>
      <c r="BD234" s="163"/>
      <c r="BE234" s="163"/>
      <c r="BF234" s="163"/>
      <c r="BG234" s="163"/>
      <c r="BH234" s="163"/>
      <c r="BI234" s="163"/>
      <c r="BJ234" s="163"/>
      <c r="BK234" s="163"/>
      <c r="BL234" s="163"/>
      <c r="BM234" s="163"/>
      <c r="BN234" s="163"/>
      <c r="BO234" s="163"/>
      <c r="BP234" s="163"/>
      <c r="BQ234" s="163"/>
      <c r="BR234" s="163"/>
      <c r="BS234" s="163"/>
      <c r="BT234" s="163"/>
      <c r="BU234" s="163"/>
      <c r="BV234" s="163"/>
      <c r="BW234" s="163"/>
      <c r="BX234" s="163"/>
      <c r="BY234" s="163"/>
      <c r="BZ234" s="163"/>
      <c r="CA234" s="163"/>
      <c r="CB234" s="163"/>
      <c r="CC234" s="163"/>
      <c r="CD234" s="163"/>
      <c r="CE234" s="163"/>
      <c r="CF234" s="163"/>
      <c r="CG234" s="163"/>
      <c r="CH234" s="163"/>
      <c r="CI234" s="163"/>
      <c r="CJ234" s="163"/>
      <c r="CK234" s="163"/>
      <c r="CL234" s="163"/>
      <c r="CM234" s="163"/>
      <c r="CN234" s="163"/>
      <c r="CO234" s="163"/>
      <c r="CP234" s="163"/>
      <c r="CQ234" s="66" t="str">
        <f>IF(ISBLANK($C234),"",IF(OR(AND(D234=versteckt!C$1,'Erfassung Schulungstunden'!E234=versteckt!B$1,'Auswertung pro MA'!E229&gt;=16,'Auswertung pro MA'!F229&gt;=3,OR('Erfassung Schulungstunden'!C234=versteckt!G$1,'Erfassung Schulungstunden'!C234=versteckt!G$2,'Erfassung Schulungstunden'!C234=versteckt!G$3,'Erfassung Schulungstunden'!C234=versteckt!G$7,'Erfassung Schulungstunden'!C234=versteckt!G$8)),AND(D234=versteckt!C$1,'Erfassung Schulungstunden'!E234=versteckt!B$1,'Auswertung pro MA'!E229&gt;=8,'Auswertung pro MA'!F229&gt;=2,OR(C234=versteckt!G$4,'Erfassung Schulungstunden'!C234=versteckt!G$5,'Erfassung Schulungstunden'!C234=versteckt!G$6)),AND(D234=versteckt!C$2,'Auswertung pro MA'!D229&gt;=6)),1,2))</f>
        <v/>
      </c>
      <c r="CR234" s="66" t="str">
        <f t="shared" si="8"/>
        <v/>
      </c>
      <c r="CS234" s="67" t="str">
        <f>IF(ISBLANK($C234),"",IF(OR(AND(D234=versteckt!C$1,'Erfassung Schulungstunden'!E234=versteckt!B$2,'Auswertung pro MA'!E229&gt;=16,'Auswertung pro MA'!F229&gt;=3,OR('Erfassung Schulungstunden'!C234=versteckt!G$1,'Erfassung Schulungstunden'!C234=versteckt!G$2,'Erfassung Schulungstunden'!C234=versteckt!G$3,'Erfassung Schulungstunden'!C234=versteckt!G$7,'Erfassung Schulungstunden'!C234=versteckt!G$8)),AND(D234=versteckt!C$1,'Erfassung Schulungstunden'!E234=versteckt!B$2,'Auswertung pro MA'!E229&gt;=8,'Auswertung pro MA'!F229&gt;=2,OR(C234=versteckt!G$4,'Erfassung Schulungstunden'!C234=versteckt!G$5,'Erfassung Schulungstunden'!C234=versteckt!G$6))),1,2))</f>
        <v/>
      </c>
      <c r="CT234" s="66" t="str">
        <f>'Auswertung pro MA'!D229</f>
        <v/>
      </c>
    </row>
    <row r="235" spans="1:98" hidden="1" x14ac:dyDescent="0.25">
      <c r="A235" s="57"/>
      <c r="B235" s="172"/>
      <c r="C235" s="59"/>
      <c r="D235" s="58"/>
      <c r="E235" s="175"/>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c r="AS235" s="163"/>
      <c r="AT235" s="163"/>
      <c r="AU235" s="163"/>
      <c r="AV235" s="163"/>
      <c r="AW235" s="163"/>
      <c r="AX235" s="163"/>
      <c r="AY235" s="163"/>
      <c r="AZ235" s="163"/>
      <c r="BA235" s="163"/>
      <c r="BB235" s="163"/>
      <c r="BC235" s="163"/>
      <c r="BD235" s="163"/>
      <c r="BE235" s="163"/>
      <c r="BF235" s="163"/>
      <c r="BG235" s="163"/>
      <c r="BH235" s="163"/>
      <c r="BI235" s="163"/>
      <c r="BJ235" s="163"/>
      <c r="BK235" s="163"/>
      <c r="BL235" s="163"/>
      <c r="BM235" s="163"/>
      <c r="BN235" s="163"/>
      <c r="BO235" s="163"/>
      <c r="BP235" s="163"/>
      <c r="BQ235" s="163"/>
      <c r="BR235" s="163"/>
      <c r="BS235" s="163"/>
      <c r="BT235" s="163"/>
      <c r="BU235" s="163"/>
      <c r="BV235" s="163"/>
      <c r="BW235" s="163"/>
      <c r="BX235" s="163"/>
      <c r="BY235" s="163"/>
      <c r="BZ235" s="163"/>
      <c r="CA235" s="163"/>
      <c r="CB235" s="163"/>
      <c r="CC235" s="163"/>
      <c r="CD235" s="163"/>
      <c r="CE235" s="163"/>
      <c r="CF235" s="163"/>
      <c r="CG235" s="163"/>
      <c r="CH235" s="163"/>
      <c r="CI235" s="163"/>
      <c r="CJ235" s="163"/>
      <c r="CK235" s="163"/>
      <c r="CL235" s="163"/>
      <c r="CM235" s="163"/>
      <c r="CN235" s="163"/>
      <c r="CO235" s="163"/>
      <c r="CP235" s="163"/>
      <c r="CQ235" s="66" t="str">
        <f>IF(ISBLANK($C235),"",IF(OR(AND(D235=versteckt!C$1,'Erfassung Schulungstunden'!E235=versteckt!B$1,'Auswertung pro MA'!E230&gt;=16,'Auswertung pro MA'!F230&gt;=3,OR('Erfassung Schulungstunden'!C235=versteckt!G$1,'Erfassung Schulungstunden'!C235=versteckt!G$2,'Erfassung Schulungstunden'!C235=versteckt!G$3,'Erfassung Schulungstunden'!C235=versteckt!G$7,'Erfassung Schulungstunden'!C235=versteckt!G$8)),AND(D235=versteckt!C$1,'Erfassung Schulungstunden'!E235=versteckt!B$1,'Auswertung pro MA'!E230&gt;=8,'Auswertung pro MA'!F230&gt;=2,OR(C235=versteckt!G$4,'Erfassung Schulungstunden'!C235=versteckt!G$5,'Erfassung Schulungstunden'!C235=versteckt!G$6)),AND(D235=versteckt!C$2,'Auswertung pro MA'!D230&gt;=6)),1,2))</f>
        <v/>
      </c>
      <c r="CR235" s="66" t="str">
        <f t="shared" si="8"/>
        <v/>
      </c>
      <c r="CS235" s="67" t="str">
        <f>IF(ISBLANK($C235),"",IF(OR(AND(D235=versteckt!C$1,'Erfassung Schulungstunden'!E235=versteckt!B$2,'Auswertung pro MA'!E230&gt;=16,'Auswertung pro MA'!F230&gt;=3,OR('Erfassung Schulungstunden'!C235=versteckt!G$1,'Erfassung Schulungstunden'!C235=versteckt!G$2,'Erfassung Schulungstunden'!C235=versteckt!G$3,'Erfassung Schulungstunden'!C235=versteckt!G$7,'Erfassung Schulungstunden'!C235=versteckt!G$8)),AND(D235=versteckt!C$1,'Erfassung Schulungstunden'!E235=versteckt!B$2,'Auswertung pro MA'!E230&gt;=8,'Auswertung pro MA'!F230&gt;=2,OR(C235=versteckt!G$4,'Erfassung Schulungstunden'!C235=versteckt!G$5,'Erfassung Schulungstunden'!C235=versteckt!G$6))),1,2))</f>
        <v/>
      </c>
      <c r="CT235" s="66" t="str">
        <f>'Auswertung pro MA'!D230</f>
        <v/>
      </c>
    </row>
    <row r="236" spans="1:98" hidden="1" x14ac:dyDescent="0.25">
      <c r="A236" s="57"/>
      <c r="B236" s="172"/>
      <c r="C236" s="59"/>
      <c r="D236" s="58"/>
      <c r="E236" s="175"/>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c r="AS236" s="163"/>
      <c r="AT236" s="163"/>
      <c r="AU236" s="163"/>
      <c r="AV236" s="163"/>
      <c r="AW236" s="163"/>
      <c r="AX236" s="163"/>
      <c r="AY236" s="163"/>
      <c r="AZ236" s="163"/>
      <c r="BA236" s="163"/>
      <c r="BB236" s="163"/>
      <c r="BC236" s="163"/>
      <c r="BD236" s="163"/>
      <c r="BE236" s="163"/>
      <c r="BF236" s="163"/>
      <c r="BG236" s="163"/>
      <c r="BH236" s="163"/>
      <c r="BI236" s="163"/>
      <c r="BJ236" s="163"/>
      <c r="BK236" s="163"/>
      <c r="BL236" s="163"/>
      <c r="BM236" s="163"/>
      <c r="BN236" s="163"/>
      <c r="BO236" s="163"/>
      <c r="BP236" s="163"/>
      <c r="BQ236" s="163"/>
      <c r="BR236" s="163"/>
      <c r="BS236" s="163"/>
      <c r="BT236" s="163"/>
      <c r="BU236" s="163"/>
      <c r="BV236" s="163"/>
      <c r="BW236" s="163"/>
      <c r="BX236" s="163"/>
      <c r="BY236" s="163"/>
      <c r="BZ236" s="163"/>
      <c r="CA236" s="163"/>
      <c r="CB236" s="163"/>
      <c r="CC236" s="163"/>
      <c r="CD236" s="163"/>
      <c r="CE236" s="163"/>
      <c r="CF236" s="163"/>
      <c r="CG236" s="163"/>
      <c r="CH236" s="163"/>
      <c r="CI236" s="163"/>
      <c r="CJ236" s="163"/>
      <c r="CK236" s="163"/>
      <c r="CL236" s="163"/>
      <c r="CM236" s="163"/>
      <c r="CN236" s="163"/>
      <c r="CO236" s="163"/>
      <c r="CP236" s="163"/>
      <c r="CQ236" s="66" t="str">
        <f>IF(ISBLANK($C236),"",IF(OR(AND(D236=versteckt!C$1,'Erfassung Schulungstunden'!E236=versteckt!B$1,'Auswertung pro MA'!E231&gt;=16,'Auswertung pro MA'!F231&gt;=3,OR('Erfassung Schulungstunden'!C236=versteckt!G$1,'Erfassung Schulungstunden'!C236=versteckt!G$2,'Erfassung Schulungstunden'!C236=versteckt!G$3,'Erfassung Schulungstunden'!C236=versteckt!G$7,'Erfassung Schulungstunden'!C236=versteckt!G$8)),AND(D236=versteckt!C$1,'Erfassung Schulungstunden'!E236=versteckt!B$1,'Auswertung pro MA'!E231&gt;=8,'Auswertung pro MA'!F231&gt;=2,OR(C236=versteckt!G$4,'Erfassung Schulungstunden'!C236=versteckt!G$5,'Erfassung Schulungstunden'!C236=versteckt!G$6)),AND(D236=versteckt!C$2,'Auswertung pro MA'!D231&gt;=6)),1,2))</f>
        <v/>
      </c>
      <c r="CR236" s="66" t="str">
        <f t="shared" si="8"/>
        <v/>
      </c>
      <c r="CS236" s="67" t="str">
        <f>IF(ISBLANK($C236),"",IF(OR(AND(D236=versteckt!C$1,'Erfassung Schulungstunden'!E236=versteckt!B$2,'Auswertung pro MA'!E231&gt;=16,'Auswertung pro MA'!F231&gt;=3,OR('Erfassung Schulungstunden'!C236=versteckt!G$1,'Erfassung Schulungstunden'!C236=versteckt!G$2,'Erfassung Schulungstunden'!C236=versteckt!G$3,'Erfassung Schulungstunden'!C236=versteckt!G$7,'Erfassung Schulungstunden'!C236=versteckt!G$8)),AND(D236=versteckt!C$1,'Erfassung Schulungstunden'!E236=versteckt!B$2,'Auswertung pro MA'!E231&gt;=8,'Auswertung pro MA'!F231&gt;=2,OR(C236=versteckt!G$4,'Erfassung Schulungstunden'!C236=versteckt!G$5,'Erfassung Schulungstunden'!C236=versteckt!G$6))),1,2))</f>
        <v/>
      </c>
      <c r="CT236" s="66" t="str">
        <f>'Auswertung pro MA'!D231</f>
        <v/>
      </c>
    </row>
    <row r="237" spans="1:98" hidden="1" x14ac:dyDescent="0.25">
      <c r="A237" s="57"/>
      <c r="B237" s="172"/>
      <c r="C237" s="59"/>
      <c r="D237" s="59"/>
      <c r="E237" s="175"/>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c r="BB237" s="163"/>
      <c r="BC237" s="163"/>
      <c r="BD237" s="163"/>
      <c r="BE237" s="163"/>
      <c r="BF237" s="163"/>
      <c r="BG237" s="163"/>
      <c r="BH237" s="163"/>
      <c r="BI237" s="163"/>
      <c r="BJ237" s="163"/>
      <c r="BK237" s="163"/>
      <c r="BL237" s="163"/>
      <c r="BM237" s="163"/>
      <c r="BN237" s="163"/>
      <c r="BO237" s="163"/>
      <c r="BP237" s="163"/>
      <c r="BQ237" s="163"/>
      <c r="BR237" s="163"/>
      <c r="BS237" s="163"/>
      <c r="BT237" s="163"/>
      <c r="BU237" s="163"/>
      <c r="BV237" s="163"/>
      <c r="BW237" s="163"/>
      <c r="BX237" s="163"/>
      <c r="BY237" s="163"/>
      <c r="BZ237" s="163"/>
      <c r="CA237" s="163"/>
      <c r="CB237" s="163"/>
      <c r="CC237" s="163"/>
      <c r="CD237" s="163"/>
      <c r="CE237" s="163"/>
      <c r="CF237" s="163"/>
      <c r="CG237" s="163"/>
      <c r="CH237" s="163"/>
      <c r="CI237" s="163"/>
      <c r="CJ237" s="163"/>
      <c r="CK237" s="163"/>
      <c r="CL237" s="163"/>
      <c r="CM237" s="163"/>
      <c r="CN237" s="163"/>
      <c r="CO237" s="163"/>
      <c r="CP237" s="163"/>
      <c r="CQ237" s="66" t="str">
        <f>IF(ISBLANK($C237),"",IF(OR(AND(D237=versteckt!C$1,'Erfassung Schulungstunden'!E237=versteckt!B$1,'Auswertung pro MA'!E232&gt;=16,'Auswertung pro MA'!F232&gt;=3,OR('Erfassung Schulungstunden'!C237=versteckt!G$1,'Erfassung Schulungstunden'!C237=versteckt!G$2,'Erfassung Schulungstunden'!C237=versteckt!G$3,'Erfassung Schulungstunden'!C237=versteckt!G$7,'Erfassung Schulungstunden'!C237=versteckt!G$8)),AND(D237=versteckt!C$1,'Erfassung Schulungstunden'!E237=versteckt!B$1,'Auswertung pro MA'!E232&gt;=8,'Auswertung pro MA'!F232&gt;=2,OR(C237=versteckt!G$4,'Erfassung Schulungstunden'!C237=versteckt!G$5,'Erfassung Schulungstunden'!C237=versteckt!G$6)),AND(D237=versteckt!C$2,'Auswertung pro MA'!D232&gt;=6)),1,2))</f>
        <v/>
      </c>
      <c r="CR237" s="66" t="str">
        <f t="shared" si="8"/>
        <v/>
      </c>
      <c r="CS237" s="67" t="str">
        <f>IF(ISBLANK($C237),"",IF(OR(AND(D237=versteckt!C$1,'Erfassung Schulungstunden'!E237=versteckt!B$2,'Auswertung pro MA'!E232&gt;=16,'Auswertung pro MA'!F232&gt;=3,OR('Erfassung Schulungstunden'!C237=versteckt!G$1,'Erfassung Schulungstunden'!C237=versteckt!G$2,'Erfassung Schulungstunden'!C237=versteckt!G$3,'Erfassung Schulungstunden'!C237=versteckt!G$7,'Erfassung Schulungstunden'!C237=versteckt!G$8)),AND(D237=versteckt!C$1,'Erfassung Schulungstunden'!E237=versteckt!B$2,'Auswertung pro MA'!E232&gt;=8,'Auswertung pro MA'!F232&gt;=2,OR(C237=versteckt!G$4,'Erfassung Schulungstunden'!C237=versteckt!G$5,'Erfassung Schulungstunden'!C237=versteckt!G$6))),1,2))</f>
        <v/>
      </c>
      <c r="CT237" s="66" t="str">
        <f>'Auswertung pro MA'!D232</f>
        <v/>
      </c>
    </row>
    <row r="238" spans="1:98" hidden="1" x14ac:dyDescent="0.25">
      <c r="A238" s="57"/>
      <c r="B238" s="172"/>
      <c r="C238" s="59"/>
      <c r="D238" s="59"/>
      <c r="E238" s="175"/>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163"/>
      <c r="AU238" s="163"/>
      <c r="AV238" s="163"/>
      <c r="AW238" s="163"/>
      <c r="AX238" s="163"/>
      <c r="AY238" s="163"/>
      <c r="AZ238" s="163"/>
      <c r="BA238" s="163"/>
      <c r="BB238" s="163"/>
      <c r="BC238" s="163"/>
      <c r="BD238" s="163"/>
      <c r="BE238" s="163"/>
      <c r="BF238" s="163"/>
      <c r="BG238" s="163"/>
      <c r="BH238" s="163"/>
      <c r="BI238" s="163"/>
      <c r="BJ238" s="163"/>
      <c r="BK238" s="163"/>
      <c r="BL238" s="163"/>
      <c r="BM238" s="163"/>
      <c r="BN238" s="163"/>
      <c r="BO238" s="163"/>
      <c r="BP238" s="163"/>
      <c r="BQ238" s="163"/>
      <c r="BR238" s="163"/>
      <c r="BS238" s="163"/>
      <c r="BT238" s="163"/>
      <c r="BU238" s="163"/>
      <c r="BV238" s="163"/>
      <c r="BW238" s="163"/>
      <c r="BX238" s="163"/>
      <c r="BY238" s="163"/>
      <c r="BZ238" s="163"/>
      <c r="CA238" s="163"/>
      <c r="CB238" s="163"/>
      <c r="CC238" s="163"/>
      <c r="CD238" s="163"/>
      <c r="CE238" s="163"/>
      <c r="CF238" s="163"/>
      <c r="CG238" s="163"/>
      <c r="CH238" s="163"/>
      <c r="CI238" s="163"/>
      <c r="CJ238" s="163"/>
      <c r="CK238" s="163"/>
      <c r="CL238" s="163"/>
      <c r="CM238" s="163"/>
      <c r="CN238" s="163"/>
      <c r="CO238" s="163"/>
      <c r="CP238" s="163"/>
      <c r="CQ238" s="66" t="str">
        <f>IF(ISBLANK($C238),"",IF(OR(AND(D238=versteckt!C$1,'Erfassung Schulungstunden'!E238=versteckt!B$1,'Auswertung pro MA'!E233&gt;=16,'Auswertung pro MA'!F233&gt;=3,OR('Erfassung Schulungstunden'!C238=versteckt!G$1,'Erfassung Schulungstunden'!C238=versteckt!G$2,'Erfassung Schulungstunden'!C238=versteckt!G$3,'Erfassung Schulungstunden'!C238=versteckt!G$7,'Erfassung Schulungstunden'!C238=versteckt!G$8)),AND(D238=versteckt!C$1,'Erfassung Schulungstunden'!E238=versteckt!B$1,'Auswertung pro MA'!E233&gt;=8,'Auswertung pro MA'!F233&gt;=2,OR(C238=versteckt!G$4,'Erfassung Schulungstunden'!C238=versteckt!G$5,'Erfassung Schulungstunden'!C238=versteckt!G$6)),AND(D238=versteckt!C$2,'Auswertung pro MA'!D233&gt;=6)),1,2))</f>
        <v/>
      </c>
      <c r="CR238" s="66" t="str">
        <f t="shared" si="8"/>
        <v/>
      </c>
      <c r="CS238" s="67" t="str">
        <f>IF(ISBLANK($C238),"",IF(OR(AND(D238=versteckt!C$1,'Erfassung Schulungstunden'!E238=versteckt!B$2,'Auswertung pro MA'!E233&gt;=16,'Auswertung pro MA'!F233&gt;=3,OR('Erfassung Schulungstunden'!C238=versteckt!G$1,'Erfassung Schulungstunden'!C238=versteckt!G$2,'Erfassung Schulungstunden'!C238=versteckt!G$3,'Erfassung Schulungstunden'!C238=versteckt!G$7,'Erfassung Schulungstunden'!C238=versteckt!G$8)),AND(D238=versteckt!C$1,'Erfassung Schulungstunden'!E238=versteckt!B$2,'Auswertung pro MA'!E233&gt;=8,'Auswertung pro MA'!F233&gt;=2,OR(C238=versteckt!G$4,'Erfassung Schulungstunden'!C238=versteckt!G$5,'Erfassung Schulungstunden'!C238=versteckt!G$6))),1,2))</f>
        <v/>
      </c>
      <c r="CT238" s="66" t="str">
        <f>'Auswertung pro MA'!D233</f>
        <v/>
      </c>
    </row>
    <row r="239" spans="1:98" hidden="1" x14ac:dyDescent="0.25">
      <c r="A239" s="57"/>
      <c r="B239" s="172"/>
      <c r="C239" s="59"/>
      <c r="D239" s="58"/>
      <c r="E239" s="175"/>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163"/>
      <c r="AU239" s="163"/>
      <c r="AV239" s="163"/>
      <c r="AW239" s="163"/>
      <c r="AX239" s="163"/>
      <c r="AY239" s="163"/>
      <c r="AZ239" s="163"/>
      <c r="BA239" s="163"/>
      <c r="BB239" s="163"/>
      <c r="BC239" s="163"/>
      <c r="BD239" s="163"/>
      <c r="BE239" s="163"/>
      <c r="BF239" s="163"/>
      <c r="BG239" s="163"/>
      <c r="BH239" s="163"/>
      <c r="BI239" s="163"/>
      <c r="BJ239" s="163"/>
      <c r="BK239" s="163"/>
      <c r="BL239" s="163"/>
      <c r="BM239" s="163"/>
      <c r="BN239" s="163"/>
      <c r="BO239" s="163"/>
      <c r="BP239" s="163"/>
      <c r="BQ239" s="163"/>
      <c r="BR239" s="163"/>
      <c r="BS239" s="163"/>
      <c r="BT239" s="163"/>
      <c r="BU239" s="163"/>
      <c r="BV239" s="163"/>
      <c r="BW239" s="163"/>
      <c r="BX239" s="163"/>
      <c r="BY239" s="163"/>
      <c r="BZ239" s="163"/>
      <c r="CA239" s="163"/>
      <c r="CB239" s="163"/>
      <c r="CC239" s="163"/>
      <c r="CD239" s="163"/>
      <c r="CE239" s="163"/>
      <c r="CF239" s="163"/>
      <c r="CG239" s="163"/>
      <c r="CH239" s="163"/>
      <c r="CI239" s="163"/>
      <c r="CJ239" s="163"/>
      <c r="CK239" s="163"/>
      <c r="CL239" s="163"/>
      <c r="CM239" s="163"/>
      <c r="CN239" s="163"/>
      <c r="CO239" s="163"/>
      <c r="CP239" s="163"/>
      <c r="CQ239" s="66" t="str">
        <f>IF(ISBLANK($C239),"",IF(OR(AND(D239=versteckt!C$1,'Erfassung Schulungstunden'!E239=versteckt!B$1,'Auswertung pro MA'!E234&gt;=16,'Auswertung pro MA'!F234&gt;=3,OR('Erfassung Schulungstunden'!C239=versteckt!G$1,'Erfassung Schulungstunden'!C239=versteckt!G$2,'Erfassung Schulungstunden'!C239=versteckt!G$3,'Erfassung Schulungstunden'!C239=versteckt!G$7,'Erfassung Schulungstunden'!C239=versteckt!G$8)),AND(D239=versteckt!C$1,'Erfassung Schulungstunden'!E239=versteckt!B$1,'Auswertung pro MA'!E234&gt;=8,'Auswertung pro MA'!F234&gt;=2,OR(C239=versteckt!G$4,'Erfassung Schulungstunden'!C239=versteckt!G$5,'Erfassung Schulungstunden'!C239=versteckt!G$6)),AND(D239=versteckt!C$2,'Auswertung pro MA'!D234&gt;=6)),1,2))</f>
        <v/>
      </c>
      <c r="CR239" s="66" t="str">
        <f t="shared" si="8"/>
        <v/>
      </c>
      <c r="CS239" s="67" t="str">
        <f>IF(ISBLANK($C239),"",IF(OR(AND(D239=versteckt!C$1,'Erfassung Schulungstunden'!E239=versteckt!B$2,'Auswertung pro MA'!E234&gt;=16,'Auswertung pro MA'!F234&gt;=3,OR('Erfassung Schulungstunden'!C239=versteckt!G$1,'Erfassung Schulungstunden'!C239=versteckt!G$2,'Erfassung Schulungstunden'!C239=versteckt!G$3,'Erfassung Schulungstunden'!C239=versteckt!G$7,'Erfassung Schulungstunden'!C239=versteckt!G$8)),AND(D239=versteckt!C$1,'Erfassung Schulungstunden'!E239=versteckt!B$2,'Auswertung pro MA'!E234&gt;=8,'Auswertung pro MA'!F234&gt;=2,OR(C239=versteckt!G$4,'Erfassung Schulungstunden'!C239=versteckt!G$5,'Erfassung Schulungstunden'!C239=versteckt!G$6))),1,2))</f>
        <v/>
      </c>
      <c r="CT239" s="66" t="str">
        <f>'Auswertung pro MA'!D234</f>
        <v/>
      </c>
    </row>
    <row r="240" spans="1:98" hidden="1" x14ac:dyDescent="0.25">
      <c r="A240" s="57"/>
      <c r="B240" s="172"/>
      <c r="C240" s="59"/>
      <c r="D240" s="58"/>
      <c r="E240" s="175"/>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c r="AS240" s="163"/>
      <c r="AT240" s="163"/>
      <c r="AU240" s="163"/>
      <c r="AV240" s="163"/>
      <c r="AW240" s="163"/>
      <c r="AX240" s="163"/>
      <c r="AY240" s="163"/>
      <c r="AZ240" s="163"/>
      <c r="BA240" s="163"/>
      <c r="BB240" s="163"/>
      <c r="BC240" s="163"/>
      <c r="BD240" s="163"/>
      <c r="BE240" s="163"/>
      <c r="BF240" s="163"/>
      <c r="BG240" s="163"/>
      <c r="BH240" s="163"/>
      <c r="BI240" s="163"/>
      <c r="BJ240" s="163"/>
      <c r="BK240" s="163"/>
      <c r="BL240" s="163"/>
      <c r="BM240" s="163"/>
      <c r="BN240" s="163"/>
      <c r="BO240" s="163"/>
      <c r="BP240" s="163"/>
      <c r="BQ240" s="163"/>
      <c r="BR240" s="163"/>
      <c r="BS240" s="163"/>
      <c r="BT240" s="163"/>
      <c r="BU240" s="163"/>
      <c r="BV240" s="163"/>
      <c r="BW240" s="163"/>
      <c r="BX240" s="163"/>
      <c r="BY240" s="163"/>
      <c r="BZ240" s="163"/>
      <c r="CA240" s="163"/>
      <c r="CB240" s="163"/>
      <c r="CC240" s="163"/>
      <c r="CD240" s="163"/>
      <c r="CE240" s="163"/>
      <c r="CF240" s="163"/>
      <c r="CG240" s="163"/>
      <c r="CH240" s="163"/>
      <c r="CI240" s="163"/>
      <c r="CJ240" s="163"/>
      <c r="CK240" s="163"/>
      <c r="CL240" s="163"/>
      <c r="CM240" s="163"/>
      <c r="CN240" s="163"/>
      <c r="CO240" s="163"/>
      <c r="CP240" s="163"/>
      <c r="CQ240" s="66" t="str">
        <f>IF(ISBLANK($C240),"",IF(OR(AND(D240=versteckt!C$1,'Erfassung Schulungstunden'!E240=versteckt!B$1,'Auswertung pro MA'!E235&gt;=16,'Auswertung pro MA'!F235&gt;=3,OR('Erfassung Schulungstunden'!C240=versteckt!G$1,'Erfassung Schulungstunden'!C240=versteckt!G$2,'Erfassung Schulungstunden'!C240=versteckt!G$3,'Erfassung Schulungstunden'!C240=versteckt!G$7,'Erfassung Schulungstunden'!C240=versteckt!G$8)),AND(D240=versteckt!C$1,'Erfassung Schulungstunden'!E240=versteckt!B$1,'Auswertung pro MA'!E235&gt;=8,'Auswertung pro MA'!F235&gt;=2,OR(C240=versteckt!G$4,'Erfassung Schulungstunden'!C240=versteckt!G$5,'Erfassung Schulungstunden'!C240=versteckt!G$6)),AND(D240=versteckt!C$2,'Auswertung pro MA'!D235&gt;=6)),1,2))</f>
        <v/>
      </c>
      <c r="CR240" s="66" t="str">
        <f t="shared" si="8"/>
        <v/>
      </c>
      <c r="CS240" s="67" t="str">
        <f>IF(ISBLANK($C240),"",IF(OR(AND(D240=versteckt!C$1,'Erfassung Schulungstunden'!E240=versteckt!B$2,'Auswertung pro MA'!E235&gt;=16,'Auswertung pro MA'!F235&gt;=3,OR('Erfassung Schulungstunden'!C240=versteckt!G$1,'Erfassung Schulungstunden'!C240=versteckt!G$2,'Erfassung Schulungstunden'!C240=versteckt!G$3,'Erfassung Schulungstunden'!C240=versteckt!G$7,'Erfassung Schulungstunden'!C240=versteckt!G$8)),AND(D240=versteckt!C$1,'Erfassung Schulungstunden'!E240=versteckt!B$2,'Auswertung pro MA'!E235&gt;=8,'Auswertung pro MA'!F235&gt;=2,OR(C240=versteckt!G$4,'Erfassung Schulungstunden'!C240=versteckt!G$5,'Erfassung Schulungstunden'!C240=versteckt!G$6))),1,2))</f>
        <v/>
      </c>
      <c r="CT240" s="66" t="str">
        <f>'Auswertung pro MA'!D235</f>
        <v/>
      </c>
    </row>
    <row r="241" spans="1:98" hidden="1" x14ac:dyDescent="0.25">
      <c r="A241" s="57"/>
      <c r="B241" s="172"/>
      <c r="C241" s="59"/>
      <c r="D241" s="58"/>
      <c r="E241" s="175"/>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3"/>
      <c r="AO241" s="163"/>
      <c r="AP241" s="163"/>
      <c r="AQ241" s="163"/>
      <c r="AR241" s="163"/>
      <c r="AS241" s="163"/>
      <c r="AT241" s="163"/>
      <c r="AU241" s="163"/>
      <c r="AV241" s="163"/>
      <c r="AW241" s="163"/>
      <c r="AX241" s="163"/>
      <c r="AY241" s="163"/>
      <c r="AZ241" s="163"/>
      <c r="BA241" s="163"/>
      <c r="BB241" s="163"/>
      <c r="BC241" s="163"/>
      <c r="BD241" s="163"/>
      <c r="BE241" s="163"/>
      <c r="BF241" s="163"/>
      <c r="BG241" s="163"/>
      <c r="BH241" s="163"/>
      <c r="BI241" s="163"/>
      <c r="BJ241" s="163"/>
      <c r="BK241" s="163"/>
      <c r="BL241" s="163"/>
      <c r="BM241" s="163"/>
      <c r="BN241" s="163"/>
      <c r="BO241" s="163"/>
      <c r="BP241" s="163"/>
      <c r="BQ241" s="163"/>
      <c r="BR241" s="163"/>
      <c r="BS241" s="163"/>
      <c r="BT241" s="163"/>
      <c r="BU241" s="163"/>
      <c r="BV241" s="163"/>
      <c r="BW241" s="163"/>
      <c r="BX241" s="163"/>
      <c r="BY241" s="163"/>
      <c r="BZ241" s="163"/>
      <c r="CA241" s="163"/>
      <c r="CB241" s="163"/>
      <c r="CC241" s="163"/>
      <c r="CD241" s="163"/>
      <c r="CE241" s="163"/>
      <c r="CF241" s="163"/>
      <c r="CG241" s="163"/>
      <c r="CH241" s="163"/>
      <c r="CI241" s="163"/>
      <c r="CJ241" s="163"/>
      <c r="CK241" s="163"/>
      <c r="CL241" s="163"/>
      <c r="CM241" s="163"/>
      <c r="CN241" s="163"/>
      <c r="CO241" s="163"/>
      <c r="CP241" s="163"/>
      <c r="CQ241" s="66" t="str">
        <f>IF(ISBLANK($C241),"",IF(OR(AND(D241=versteckt!C$1,'Erfassung Schulungstunden'!E241=versteckt!B$1,'Auswertung pro MA'!E236&gt;=16,'Auswertung pro MA'!F236&gt;=3,OR('Erfassung Schulungstunden'!C241=versteckt!G$1,'Erfassung Schulungstunden'!C241=versteckt!G$2,'Erfassung Schulungstunden'!C241=versteckt!G$3,'Erfassung Schulungstunden'!C241=versteckt!G$7,'Erfassung Schulungstunden'!C241=versteckt!G$8)),AND(D241=versteckt!C$1,'Erfassung Schulungstunden'!E241=versteckt!B$1,'Auswertung pro MA'!E236&gt;=8,'Auswertung pro MA'!F236&gt;=2,OR(C241=versteckt!G$4,'Erfassung Schulungstunden'!C241=versteckt!G$5,'Erfassung Schulungstunden'!C241=versteckt!G$6)),AND(D241=versteckt!C$2,'Auswertung pro MA'!D236&gt;=6)),1,2))</f>
        <v/>
      </c>
      <c r="CR241" s="66" t="str">
        <f t="shared" si="8"/>
        <v/>
      </c>
      <c r="CS241" s="67" t="str">
        <f>IF(ISBLANK($C241),"",IF(OR(AND(D241=versteckt!C$1,'Erfassung Schulungstunden'!E241=versteckt!B$2,'Auswertung pro MA'!E236&gt;=16,'Auswertung pro MA'!F236&gt;=3,OR('Erfassung Schulungstunden'!C241=versteckt!G$1,'Erfassung Schulungstunden'!C241=versteckt!G$2,'Erfassung Schulungstunden'!C241=versteckt!G$3,'Erfassung Schulungstunden'!C241=versteckt!G$7,'Erfassung Schulungstunden'!C241=versteckt!G$8)),AND(D241=versteckt!C$1,'Erfassung Schulungstunden'!E241=versteckt!B$2,'Auswertung pro MA'!E236&gt;=8,'Auswertung pro MA'!F236&gt;=2,OR(C241=versteckt!G$4,'Erfassung Schulungstunden'!C241=versteckt!G$5,'Erfassung Schulungstunden'!C241=versteckt!G$6))),1,2))</f>
        <v/>
      </c>
      <c r="CT241" s="66" t="str">
        <f>'Auswertung pro MA'!D236</f>
        <v/>
      </c>
    </row>
    <row r="242" spans="1:98" hidden="1" x14ac:dyDescent="0.25">
      <c r="A242" s="57"/>
      <c r="B242" s="172"/>
      <c r="C242" s="59"/>
      <c r="D242" s="59"/>
      <c r="E242" s="175"/>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c r="AS242" s="163"/>
      <c r="AT242" s="163"/>
      <c r="AU242" s="163"/>
      <c r="AV242" s="163"/>
      <c r="AW242" s="163"/>
      <c r="AX242" s="163"/>
      <c r="AY242" s="163"/>
      <c r="AZ242" s="163"/>
      <c r="BA242" s="163"/>
      <c r="BB242" s="163"/>
      <c r="BC242" s="163"/>
      <c r="BD242" s="163"/>
      <c r="BE242" s="163"/>
      <c r="BF242" s="163"/>
      <c r="BG242" s="163"/>
      <c r="BH242" s="163"/>
      <c r="BI242" s="163"/>
      <c r="BJ242" s="163"/>
      <c r="BK242" s="163"/>
      <c r="BL242" s="163"/>
      <c r="BM242" s="163"/>
      <c r="BN242" s="163"/>
      <c r="BO242" s="163"/>
      <c r="BP242" s="163"/>
      <c r="BQ242" s="163"/>
      <c r="BR242" s="163"/>
      <c r="BS242" s="163"/>
      <c r="BT242" s="163"/>
      <c r="BU242" s="163"/>
      <c r="BV242" s="163"/>
      <c r="BW242" s="163"/>
      <c r="BX242" s="163"/>
      <c r="BY242" s="163"/>
      <c r="BZ242" s="163"/>
      <c r="CA242" s="163"/>
      <c r="CB242" s="163"/>
      <c r="CC242" s="163"/>
      <c r="CD242" s="163"/>
      <c r="CE242" s="163"/>
      <c r="CF242" s="163"/>
      <c r="CG242" s="163"/>
      <c r="CH242" s="163"/>
      <c r="CI242" s="163"/>
      <c r="CJ242" s="163"/>
      <c r="CK242" s="163"/>
      <c r="CL242" s="163"/>
      <c r="CM242" s="163"/>
      <c r="CN242" s="163"/>
      <c r="CO242" s="163"/>
      <c r="CP242" s="163"/>
      <c r="CQ242" s="66" t="str">
        <f>IF(ISBLANK($C242),"",IF(OR(AND(D242=versteckt!C$1,'Erfassung Schulungstunden'!E242=versteckt!B$1,'Auswertung pro MA'!E237&gt;=16,'Auswertung pro MA'!F237&gt;=3,OR('Erfassung Schulungstunden'!C242=versteckt!G$1,'Erfassung Schulungstunden'!C242=versteckt!G$2,'Erfassung Schulungstunden'!C242=versteckt!G$3,'Erfassung Schulungstunden'!C242=versteckt!G$7,'Erfassung Schulungstunden'!C242=versteckt!G$8)),AND(D242=versteckt!C$1,'Erfassung Schulungstunden'!E242=versteckt!B$1,'Auswertung pro MA'!E237&gt;=8,'Auswertung pro MA'!F237&gt;=2,OR(C242=versteckt!G$4,'Erfassung Schulungstunden'!C242=versteckt!G$5,'Erfassung Schulungstunden'!C242=versteckt!G$6)),AND(D242=versteckt!C$2,'Auswertung pro MA'!D237&gt;=6)),1,2))</f>
        <v/>
      </c>
      <c r="CR242" s="66" t="str">
        <f t="shared" si="8"/>
        <v/>
      </c>
      <c r="CS242" s="67" t="str">
        <f>IF(ISBLANK($C242),"",IF(OR(AND(D242=versteckt!C$1,'Erfassung Schulungstunden'!E242=versteckt!B$2,'Auswertung pro MA'!E237&gt;=16,'Auswertung pro MA'!F237&gt;=3,OR('Erfassung Schulungstunden'!C242=versteckt!G$1,'Erfassung Schulungstunden'!C242=versteckt!G$2,'Erfassung Schulungstunden'!C242=versteckt!G$3,'Erfassung Schulungstunden'!C242=versteckt!G$7,'Erfassung Schulungstunden'!C242=versteckt!G$8)),AND(D242=versteckt!C$1,'Erfassung Schulungstunden'!E242=versteckt!B$2,'Auswertung pro MA'!E237&gt;=8,'Auswertung pro MA'!F237&gt;=2,OR(C242=versteckt!G$4,'Erfassung Schulungstunden'!C242=versteckt!G$5,'Erfassung Schulungstunden'!C242=versteckt!G$6))),1,2))</f>
        <v/>
      </c>
      <c r="CT242" s="66" t="str">
        <f>'Auswertung pro MA'!D237</f>
        <v/>
      </c>
    </row>
    <row r="243" spans="1:98" hidden="1" x14ac:dyDescent="0.25">
      <c r="A243" s="57"/>
      <c r="B243" s="172"/>
      <c r="C243" s="59"/>
      <c r="D243" s="59"/>
      <c r="E243" s="175"/>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c r="AO243" s="163"/>
      <c r="AP243" s="163"/>
      <c r="AQ243" s="163"/>
      <c r="AR243" s="163"/>
      <c r="AS243" s="163"/>
      <c r="AT243" s="163"/>
      <c r="AU243" s="163"/>
      <c r="AV243" s="163"/>
      <c r="AW243" s="163"/>
      <c r="AX243" s="163"/>
      <c r="AY243" s="163"/>
      <c r="AZ243" s="163"/>
      <c r="BA243" s="163"/>
      <c r="BB243" s="163"/>
      <c r="BC243" s="163"/>
      <c r="BD243" s="163"/>
      <c r="BE243" s="163"/>
      <c r="BF243" s="163"/>
      <c r="BG243" s="163"/>
      <c r="BH243" s="163"/>
      <c r="BI243" s="163"/>
      <c r="BJ243" s="163"/>
      <c r="BK243" s="163"/>
      <c r="BL243" s="163"/>
      <c r="BM243" s="163"/>
      <c r="BN243" s="163"/>
      <c r="BO243" s="163"/>
      <c r="BP243" s="163"/>
      <c r="BQ243" s="163"/>
      <c r="BR243" s="163"/>
      <c r="BS243" s="163"/>
      <c r="BT243" s="163"/>
      <c r="BU243" s="163"/>
      <c r="BV243" s="163"/>
      <c r="BW243" s="163"/>
      <c r="BX243" s="163"/>
      <c r="BY243" s="163"/>
      <c r="BZ243" s="163"/>
      <c r="CA243" s="163"/>
      <c r="CB243" s="163"/>
      <c r="CC243" s="163"/>
      <c r="CD243" s="163"/>
      <c r="CE243" s="163"/>
      <c r="CF243" s="163"/>
      <c r="CG243" s="163"/>
      <c r="CH243" s="163"/>
      <c r="CI243" s="163"/>
      <c r="CJ243" s="163"/>
      <c r="CK243" s="163"/>
      <c r="CL243" s="163"/>
      <c r="CM243" s="163"/>
      <c r="CN243" s="163"/>
      <c r="CO243" s="163"/>
      <c r="CP243" s="163"/>
      <c r="CQ243" s="66" t="str">
        <f>IF(ISBLANK($C243),"",IF(OR(AND(D243=versteckt!C$1,'Erfassung Schulungstunden'!E243=versteckt!B$1,'Auswertung pro MA'!E238&gt;=16,'Auswertung pro MA'!F238&gt;=3,OR('Erfassung Schulungstunden'!C243=versteckt!G$1,'Erfassung Schulungstunden'!C243=versteckt!G$2,'Erfassung Schulungstunden'!C243=versteckt!G$3,'Erfassung Schulungstunden'!C243=versteckt!G$7,'Erfassung Schulungstunden'!C243=versteckt!G$8)),AND(D243=versteckt!C$1,'Erfassung Schulungstunden'!E243=versteckt!B$1,'Auswertung pro MA'!E238&gt;=8,'Auswertung pro MA'!F238&gt;=2,OR(C243=versteckt!G$4,'Erfassung Schulungstunden'!C243=versteckt!G$5,'Erfassung Schulungstunden'!C243=versteckt!G$6)),AND(D243=versteckt!C$2,'Auswertung pro MA'!D238&gt;=6)),1,2))</f>
        <v/>
      </c>
      <c r="CR243" s="66" t="str">
        <f t="shared" si="8"/>
        <v/>
      </c>
      <c r="CS243" s="67" t="str">
        <f>IF(ISBLANK($C243),"",IF(OR(AND(D243=versteckt!C$1,'Erfassung Schulungstunden'!E243=versteckt!B$2,'Auswertung pro MA'!E238&gt;=16,'Auswertung pro MA'!F238&gt;=3,OR('Erfassung Schulungstunden'!C243=versteckt!G$1,'Erfassung Schulungstunden'!C243=versteckt!G$2,'Erfassung Schulungstunden'!C243=versteckt!G$3,'Erfassung Schulungstunden'!C243=versteckt!G$7,'Erfassung Schulungstunden'!C243=versteckt!G$8)),AND(D243=versteckt!C$1,'Erfassung Schulungstunden'!E243=versteckt!B$2,'Auswertung pro MA'!E238&gt;=8,'Auswertung pro MA'!F238&gt;=2,OR(C243=versteckt!G$4,'Erfassung Schulungstunden'!C243=versteckt!G$5,'Erfassung Schulungstunden'!C243=versteckt!G$6))),1,2))</f>
        <v/>
      </c>
      <c r="CT243" s="66" t="str">
        <f>'Auswertung pro MA'!D238</f>
        <v/>
      </c>
    </row>
    <row r="244" spans="1:98" hidden="1" x14ac:dyDescent="0.25">
      <c r="A244" s="57"/>
      <c r="B244" s="172"/>
      <c r="C244" s="59"/>
      <c r="D244" s="58"/>
      <c r="E244" s="175"/>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O244" s="163"/>
      <c r="AP244" s="163"/>
      <c r="AQ244" s="163"/>
      <c r="AR244" s="163"/>
      <c r="AS244" s="163"/>
      <c r="AT244" s="163"/>
      <c r="AU244" s="163"/>
      <c r="AV244" s="163"/>
      <c r="AW244" s="163"/>
      <c r="AX244" s="163"/>
      <c r="AY244" s="163"/>
      <c r="AZ244" s="163"/>
      <c r="BA244" s="163"/>
      <c r="BB244" s="163"/>
      <c r="BC244" s="163"/>
      <c r="BD244" s="163"/>
      <c r="BE244" s="163"/>
      <c r="BF244" s="163"/>
      <c r="BG244" s="163"/>
      <c r="BH244" s="163"/>
      <c r="BI244" s="163"/>
      <c r="BJ244" s="163"/>
      <c r="BK244" s="163"/>
      <c r="BL244" s="163"/>
      <c r="BM244" s="163"/>
      <c r="BN244" s="163"/>
      <c r="BO244" s="163"/>
      <c r="BP244" s="163"/>
      <c r="BQ244" s="163"/>
      <c r="BR244" s="163"/>
      <c r="BS244" s="163"/>
      <c r="BT244" s="163"/>
      <c r="BU244" s="163"/>
      <c r="BV244" s="163"/>
      <c r="BW244" s="163"/>
      <c r="BX244" s="163"/>
      <c r="BY244" s="163"/>
      <c r="BZ244" s="163"/>
      <c r="CA244" s="163"/>
      <c r="CB244" s="163"/>
      <c r="CC244" s="163"/>
      <c r="CD244" s="163"/>
      <c r="CE244" s="163"/>
      <c r="CF244" s="163"/>
      <c r="CG244" s="163"/>
      <c r="CH244" s="163"/>
      <c r="CI244" s="163"/>
      <c r="CJ244" s="163"/>
      <c r="CK244" s="163"/>
      <c r="CL244" s="163"/>
      <c r="CM244" s="163"/>
      <c r="CN244" s="163"/>
      <c r="CO244" s="163"/>
      <c r="CP244" s="163"/>
      <c r="CQ244" s="66" t="str">
        <f>IF(ISBLANK($C244),"",IF(OR(AND(D244=versteckt!C$1,'Erfassung Schulungstunden'!E244=versteckt!B$1,'Auswertung pro MA'!E239&gt;=16,'Auswertung pro MA'!F239&gt;=3,OR('Erfassung Schulungstunden'!C244=versteckt!G$1,'Erfassung Schulungstunden'!C244=versteckt!G$2,'Erfassung Schulungstunden'!C244=versteckt!G$3,'Erfassung Schulungstunden'!C244=versteckt!G$7,'Erfassung Schulungstunden'!C244=versteckt!G$8)),AND(D244=versteckt!C$1,'Erfassung Schulungstunden'!E244=versteckt!B$1,'Auswertung pro MA'!E239&gt;=8,'Auswertung pro MA'!F239&gt;=2,OR(C244=versteckt!G$4,'Erfassung Schulungstunden'!C244=versteckt!G$5,'Erfassung Schulungstunden'!C244=versteckt!G$6)),AND(D244=versteckt!C$2,'Auswertung pro MA'!D239&gt;=6)),1,2))</f>
        <v/>
      </c>
      <c r="CR244" s="66" t="str">
        <f t="shared" si="8"/>
        <v/>
      </c>
      <c r="CS244" s="67" t="str">
        <f>IF(ISBLANK($C244),"",IF(OR(AND(D244=versteckt!C$1,'Erfassung Schulungstunden'!E244=versteckt!B$2,'Auswertung pro MA'!E239&gt;=16,'Auswertung pro MA'!F239&gt;=3,OR('Erfassung Schulungstunden'!C244=versteckt!G$1,'Erfassung Schulungstunden'!C244=versteckt!G$2,'Erfassung Schulungstunden'!C244=versteckt!G$3,'Erfassung Schulungstunden'!C244=versteckt!G$7,'Erfassung Schulungstunden'!C244=versteckt!G$8)),AND(D244=versteckt!C$1,'Erfassung Schulungstunden'!E244=versteckt!B$2,'Auswertung pro MA'!E239&gt;=8,'Auswertung pro MA'!F239&gt;=2,OR(C244=versteckt!G$4,'Erfassung Schulungstunden'!C244=versteckt!G$5,'Erfassung Schulungstunden'!C244=versteckt!G$6))),1,2))</f>
        <v/>
      </c>
      <c r="CT244" s="66" t="str">
        <f>'Auswertung pro MA'!D239</f>
        <v/>
      </c>
    </row>
    <row r="245" spans="1:98" hidden="1" x14ac:dyDescent="0.25">
      <c r="A245" s="57"/>
      <c r="B245" s="172"/>
      <c r="C245" s="59"/>
      <c r="D245" s="58"/>
      <c r="E245" s="175"/>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c r="AN245" s="163"/>
      <c r="AO245" s="163"/>
      <c r="AP245" s="163"/>
      <c r="AQ245" s="163"/>
      <c r="AR245" s="163"/>
      <c r="AS245" s="163"/>
      <c r="AT245" s="163"/>
      <c r="AU245" s="163"/>
      <c r="AV245" s="163"/>
      <c r="AW245" s="163"/>
      <c r="AX245" s="163"/>
      <c r="AY245" s="163"/>
      <c r="AZ245" s="163"/>
      <c r="BA245" s="163"/>
      <c r="BB245" s="163"/>
      <c r="BC245" s="163"/>
      <c r="BD245" s="163"/>
      <c r="BE245" s="163"/>
      <c r="BF245" s="163"/>
      <c r="BG245" s="163"/>
      <c r="BH245" s="163"/>
      <c r="BI245" s="163"/>
      <c r="BJ245" s="163"/>
      <c r="BK245" s="163"/>
      <c r="BL245" s="163"/>
      <c r="BM245" s="163"/>
      <c r="BN245" s="163"/>
      <c r="BO245" s="163"/>
      <c r="BP245" s="163"/>
      <c r="BQ245" s="163"/>
      <c r="BR245" s="163"/>
      <c r="BS245" s="163"/>
      <c r="BT245" s="163"/>
      <c r="BU245" s="163"/>
      <c r="BV245" s="163"/>
      <c r="BW245" s="163"/>
      <c r="BX245" s="163"/>
      <c r="BY245" s="163"/>
      <c r="BZ245" s="163"/>
      <c r="CA245" s="163"/>
      <c r="CB245" s="163"/>
      <c r="CC245" s="163"/>
      <c r="CD245" s="163"/>
      <c r="CE245" s="163"/>
      <c r="CF245" s="163"/>
      <c r="CG245" s="163"/>
      <c r="CH245" s="163"/>
      <c r="CI245" s="163"/>
      <c r="CJ245" s="163"/>
      <c r="CK245" s="163"/>
      <c r="CL245" s="163"/>
      <c r="CM245" s="163"/>
      <c r="CN245" s="163"/>
      <c r="CO245" s="163"/>
      <c r="CP245" s="163"/>
      <c r="CQ245" s="66" t="str">
        <f>IF(ISBLANK($C245),"",IF(OR(AND(D245=versteckt!C$1,'Erfassung Schulungstunden'!E245=versteckt!B$1,'Auswertung pro MA'!E240&gt;=16,'Auswertung pro MA'!F240&gt;=3,OR('Erfassung Schulungstunden'!C245=versteckt!G$1,'Erfassung Schulungstunden'!C245=versteckt!G$2,'Erfassung Schulungstunden'!C245=versteckt!G$3,'Erfassung Schulungstunden'!C245=versteckt!G$7,'Erfassung Schulungstunden'!C245=versteckt!G$8)),AND(D245=versteckt!C$1,'Erfassung Schulungstunden'!E245=versteckt!B$1,'Auswertung pro MA'!E240&gt;=8,'Auswertung pro MA'!F240&gt;=2,OR(C245=versteckt!G$4,'Erfassung Schulungstunden'!C245=versteckt!G$5,'Erfassung Schulungstunden'!C245=versteckt!G$6)),AND(D245=versteckt!C$2,'Auswertung pro MA'!D240&gt;=6)),1,2))</f>
        <v/>
      </c>
      <c r="CR245" s="66" t="str">
        <f t="shared" si="8"/>
        <v/>
      </c>
      <c r="CS245" s="67" t="str">
        <f>IF(ISBLANK($C245),"",IF(OR(AND(D245=versteckt!C$1,'Erfassung Schulungstunden'!E245=versteckt!B$2,'Auswertung pro MA'!E240&gt;=16,'Auswertung pro MA'!F240&gt;=3,OR('Erfassung Schulungstunden'!C245=versteckt!G$1,'Erfassung Schulungstunden'!C245=versteckt!G$2,'Erfassung Schulungstunden'!C245=versteckt!G$3,'Erfassung Schulungstunden'!C245=versteckt!G$7,'Erfassung Schulungstunden'!C245=versteckt!G$8)),AND(D245=versteckt!C$1,'Erfassung Schulungstunden'!E245=versteckt!B$2,'Auswertung pro MA'!E240&gt;=8,'Auswertung pro MA'!F240&gt;=2,OR(C245=versteckt!G$4,'Erfassung Schulungstunden'!C245=versteckt!G$5,'Erfassung Schulungstunden'!C245=versteckt!G$6))),1,2))</f>
        <v/>
      </c>
      <c r="CT245" s="66" t="str">
        <f>'Auswertung pro MA'!D240</f>
        <v/>
      </c>
    </row>
    <row r="246" spans="1:98" hidden="1" x14ac:dyDescent="0.25">
      <c r="A246" s="57"/>
      <c r="B246" s="172"/>
      <c r="C246" s="59"/>
      <c r="D246" s="58"/>
      <c r="E246" s="175"/>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c r="AN246" s="163"/>
      <c r="AO246" s="163"/>
      <c r="AP246" s="163"/>
      <c r="AQ246" s="163"/>
      <c r="AR246" s="163"/>
      <c r="AS246" s="163"/>
      <c r="AT246" s="163"/>
      <c r="AU246" s="163"/>
      <c r="AV246" s="163"/>
      <c r="AW246" s="163"/>
      <c r="AX246" s="163"/>
      <c r="AY246" s="163"/>
      <c r="AZ246" s="163"/>
      <c r="BA246" s="163"/>
      <c r="BB246" s="163"/>
      <c r="BC246" s="163"/>
      <c r="BD246" s="163"/>
      <c r="BE246" s="163"/>
      <c r="BF246" s="163"/>
      <c r="BG246" s="163"/>
      <c r="BH246" s="163"/>
      <c r="BI246" s="163"/>
      <c r="BJ246" s="163"/>
      <c r="BK246" s="163"/>
      <c r="BL246" s="163"/>
      <c r="BM246" s="163"/>
      <c r="BN246" s="163"/>
      <c r="BO246" s="163"/>
      <c r="BP246" s="163"/>
      <c r="BQ246" s="163"/>
      <c r="BR246" s="163"/>
      <c r="BS246" s="163"/>
      <c r="BT246" s="163"/>
      <c r="BU246" s="163"/>
      <c r="BV246" s="163"/>
      <c r="BW246" s="163"/>
      <c r="BX246" s="163"/>
      <c r="BY246" s="163"/>
      <c r="BZ246" s="163"/>
      <c r="CA246" s="163"/>
      <c r="CB246" s="163"/>
      <c r="CC246" s="163"/>
      <c r="CD246" s="163"/>
      <c r="CE246" s="163"/>
      <c r="CF246" s="163"/>
      <c r="CG246" s="163"/>
      <c r="CH246" s="163"/>
      <c r="CI246" s="163"/>
      <c r="CJ246" s="163"/>
      <c r="CK246" s="163"/>
      <c r="CL246" s="163"/>
      <c r="CM246" s="163"/>
      <c r="CN246" s="163"/>
      <c r="CO246" s="163"/>
      <c r="CP246" s="163"/>
      <c r="CQ246" s="66" t="str">
        <f>IF(ISBLANK($C246),"",IF(OR(AND(D246=versteckt!C$1,'Erfassung Schulungstunden'!E246=versteckt!B$1,'Auswertung pro MA'!E241&gt;=16,'Auswertung pro MA'!F241&gt;=3,OR('Erfassung Schulungstunden'!C246=versteckt!G$1,'Erfassung Schulungstunden'!C246=versteckt!G$2,'Erfassung Schulungstunden'!C246=versteckt!G$3,'Erfassung Schulungstunden'!C246=versteckt!G$7,'Erfassung Schulungstunden'!C246=versteckt!G$8)),AND(D246=versteckt!C$1,'Erfassung Schulungstunden'!E246=versteckt!B$1,'Auswertung pro MA'!E241&gt;=8,'Auswertung pro MA'!F241&gt;=2,OR(C246=versteckt!G$4,'Erfassung Schulungstunden'!C246=versteckt!G$5,'Erfassung Schulungstunden'!C246=versteckt!G$6)),AND(D246=versteckt!C$2,'Auswertung pro MA'!D241&gt;=6)),1,2))</f>
        <v/>
      </c>
      <c r="CR246" s="66" t="str">
        <f t="shared" si="8"/>
        <v/>
      </c>
      <c r="CS246" s="67" t="str">
        <f>IF(ISBLANK($C246),"",IF(OR(AND(D246=versteckt!C$1,'Erfassung Schulungstunden'!E246=versteckt!B$2,'Auswertung pro MA'!E241&gt;=16,'Auswertung pro MA'!F241&gt;=3,OR('Erfassung Schulungstunden'!C246=versteckt!G$1,'Erfassung Schulungstunden'!C246=versteckt!G$2,'Erfassung Schulungstunden'!C246=versteckt!G$3,'Erfassung Schulungstunden'!C246=versteckt!G$7,'Erfassung Schulungstunden'!C246=versteckt!G$8)),AND(D246=versteckt!C$1,'Erfassung Schulungstunden'!E246=versteckt!B$2,'Auswertung pro MA'!E241&gt;=8,'Auswertung pro MA'!F241&gt;=2,OR(C246=versteckt!G$4,'Erfassung Schulungstunden'!C246=versteckt!G$5,'Erfassung Schulungstunden'!C246=versteckt!G$6))),1,2))</f>
        <v/>
      </c>
      <c r="CT246" s="66" t="str">
        <f>'Auswertung pro MA'!D241</f>
        <v/>
      </c>
    </row>
    <row r="247" spans="1:98" hidden="1" x14ac:dyDescent="0.25">
      <c r="A247" s="57"/>
      <c r="B247" s="172"/>
      <c r="C247" s="59"/>
      <c r="D247" s="59"/>
      <c r="E247" s="175"/>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c r="BJ247" s="163"/>
      <c r="BK247" s="163"/>
      <c r="BL247" s="163"/>
      <c r="BM247" s="163"/>
      <c r="BN247" s="163"/>
      <c r="BO247" s="163"/>
      <c r="BP247" s="163"/>
      <c r="BQ247" s="163"/>
      <c r="BR247" s="163"/>
      <c r="BS247" s="163"/>
      <c r="BT247" s="163"/>
      <c r="BU247" s="163"/>
      <c r="BV247" s="163"/>
      <c r="BW247" s="163"/>
      <c r="BX247" s="163"/>
      <c r="BY247" s="163"/>
      <c r="BZ247" s="163"/>
      <c r="CA247" s="163"/>
      <c r="CB247" s="163"/>
      <c r="CC247" s="163"/>
      <c r="CD247" s="163"/>
      <c r="CE247" s="163"/>
      <c r="CF247" s="163"/>
      <c r="CG247" s="163"/>
      <c r="CH247" s="163"/>
      <c r="CI247" s="163"/>
      <c r="CJ247" s="163"/>
      <c r="CK247" s="163"/>
      <c r="CL247" s="163"/>
      <c r="CM247" s="163"/>
      <c r="CN247" s="163"/>
      <c r="CO247" s="163"/>
      <c r="CP247" s="163"/>
      <c r="CQ247" s="66" t="str">
        <f>IF(ISBLANK($C247),"",IF(OR(AND(D247=versteckt!C$1,'Erfassung Schulungstunden'!E247=versteckt!B$1,'Auswertung pro MA'!E242&gt;=16,'Auswertung pro MA'!F242&gt;=3,OR('Erfassung Schulungstunden'!C247=versteckt!G$1,'Erfassung Schulungstunden'!C247=versteckt!G$2,'Erfassung Schulungstunden'!C247=versteckt!G$3,'Erfassung Schulungstunden'!C247=versteckt!G$7,'Erfassung Schulungstunden'!C247=versteckt!G$8)),AND(D247=versteckt!C$1,'Erfassung Schulungstunden'!E247=versteckt!B$1,'Auswertung pro MA'!E242&gt;=8,'Auswertung pro MA'!F242&gt;=2,OR(C247=versteckt!G$4,'Erfassung Schulungstunden'!C247=versteckt!G$5,'Erfassung Schulungstunden'!C247=versteckt!G$6)),AND(D247=versteckt!C$2,'Auswertung pro MA'!D242&gt;=6)),1,2))</f>
        <v/>
      </c>
      <c r="CR247" s="66" t="str">
        <f t="shared" si="8"/>
        <v/>
      </c>
      <c r="CS247" s="67" t="str">
        <f>IF(ISBLANK($C247),"",IF(OR(AND(D247=versteckt!C$1,'Erfassung Schulungstunden'!E247=versteckt!B$2,'Auswertung pro MA'!E242&gt;=16,'Auswertung pro MA'!F242&gt;=3,OR('Erfassung Schulungstunden'!C247=versteckt!G$1,'Erfassung Schulungstunden'!C247=versteckt!G$2,'Erfassung Schulungstunden'!C247=versteckt!G$3,'Erfassung Schulungstunden'!C247=versteckt!G$7,'Erfassung Schulungstunden'!C247=versteckt!G$8)),AND(D247=versteckt!C$1,'Erfassung Schulungstunden'!E247=versteckt!B$2,'Auswertung pro MA'!E242&gt;=8,'Auswertung pro MA'!F242&gt;=2,OR(C247=versteckt!G$4,'Erfassung Schulungstunden'!C247=versteckt!G$5,'Erfassung Schulungstunden'!C247=versteckt!G$6))),1,2))</f>
        <v/>
      </c>
      <c r="CT247" s="66" t="str">
        <f>'Auswertung pro MA'!D242</f>
        <v/>
      </c>
    </row>
    <row r="248" spans="1:98" hidden="1" x14ac:dyDescent="0.25">
      <c r="A248" s="57"/>
      <c r="B248" s="172"/>
      <c r="C248" s="59"/>
      <c r="D248" s="59"/>
      <c r="E248" s="175"/>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c r="BJ248" s="163"/>
      <c r="BK248" s="163"/>
      <c r="BL248" s="163"/>
      <c r="BM248" s="163"/>
      <c r="BN248" s="163"/>
      <c r="BO248" s="163"/>
      <c r="BP248" s="163"/>
      <c r="BQ248" s="163"/>
      <c r="BR248" s="163"/>
      <c r="BS248" s="163"/>
      <c r="BT248" s="163"/>
      <c r="BU248" s="163"/>
      <c r="BV248" s="163"/>
      <c r="BW248" s="163"/>
      <c r="BX248" s="163"/>
      <c r="BY248" s="163"/>
      <c r="BZ248" s="163"/>
      <c r="CA248" s="163"/>
      <c r="CB248" s="163"/>
      <c r="CC248" s="163"/>
      <c r="CD248" s="163"/>
      <c r="CE248" s="163"/>
      <c r="CF248" s="163"/>
      <c r="CG248" s="163"/>
      <c r="CH248" s="163"/>
      <c r="CI248" s="163"/>
      <c r="CJ248" s="163"/>
      <c r="CK248" s="163"/>
      <c r="CL248" s="163"/>
      <c r="CM248" s="163"/>
      <c r="CN248" s="163"/>
      <c r="CO248" s="163"/>
      <c r="CP248" s="163"/>
      <c r="CQ248" s="66" t="str">
        <f>IF(ISBLANK($C248),"",IF(OR(AND(D248=versteckt!C$1,'Erfassung Schulungstunden'!E248=versteckt!B$1,'Auswertung pro MA'!E243&gt;=16,'Auswertung pro MA'!F243&gt;=3,OR('Erfassung Schulungstunden'!C248=versteckt!G$1,'Erfassung Schulungstunden'!C248=versteckt!G$2,'Erfassung Schulungstunden'!C248=versteckt!G$3,'Erfassung Schulungstunden'!C248=versteckt!G$7,'Erfassung Schulungstunden'!C248=versteckt!G$8)),AND(D248=versteckt!C$1,'Erfassung Schulungstunden'!E248=versteckt!B$1,'Auswertung pro MA'!E243&gt;=8,'Auswertung pro MA'!F243&gt;=2,OR(C248=versteckt!G$4,'Erfassung Schulungstunden'!C248=versteckt!G$5,'Erfassung Schulungstunden'!C248=versteckt!G$6)),AND(D248=versteckt!C$2,'Auswertung pro MA'!D243&gt;=6)),1,2))</f>
        <v/>
      </c>
      <c r="CR248" s="66" t="str">
        <f t="shared" si="8"/>
        <v/>
      </c>
      <c r="CS248" s="67" t="str">
        <f>IF(ISBLANK($C248),"",IF(OR(AND(D248=versteckt!C$1,'Erfassung Schulungstunden'!E248=versteckt!B$2,'Auswertung pro MA'!E243&gt;=16,'Auswertung pro MA'!F243&gt;=3,OR('Erfassung Schulungstunden'!C248=versteckt!G$1,'Erfassung Schulungstunden'!C248=versteckt!G$2,'Erfassung Schulungstunden'!C248=versteckt!G$3,'Erfassung Schulungstunden'!C248=versteckt!G$7,'Erfassung Schulungstunden'!C248=versteckt!G$8)),AND(D248=versteckt!C$1,'Erfassung Schulungstunden'!E248=versteckt!B$2,'Auswertung pro MA'!E243&gt;=8,'Auswertung pro MA'!F243&gt;=2,OR(C248=versteckt!G$4,'Erfassung Schulungstunden'!C248=versteckt!G$5,'Erfassung Schulungstunden'!C248=versteckt!G$6))),1,2))</f>
        <v/>
      </c>
      <c r="CT248" s="66" t="str">
        <f>'Auswertung pro MA'!D243</f>
        <v/>
      </c>
    </row>
    <row r="249" spans="1:98" hidden="1" x14ac:dyDescent="0.25">
      <c r="A249" s="57"/>
      <c r="B249" s="172"/>
      <c r="C249" s="59"/>
      <c r="D249" s="58"/>
      <c r="E249" s="175"/>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c r="BJ249" s="163"/>
      <c r="BK249" s="163"/>
      <c r="BL249" s="163"/>
      <c r="BM249" s="163"/>
      <c r="BN249" s="163"/>
      <c r="BO249" s="163"/>
      <c r="BP249" s="163"/>
      <c r="BQ249" s="163"/>
      <c r="BR249" s="163"/>
      <c r="BS249" s="163"/>
      <c r="BT249" s="163"/>
      <c r="BU249" s="163"/>
      <c r="BV249" s="163"/>
      <c r="BW249" s="163"/>
      <c r="BX249" s="163"/>
      <c r="BY249" s="163"/>
      <c r="BZ249" s="163"/>
      <c r="CA249" s="163"/>
      <c r="CB249" s="163"/>
      <c r="CC249" s="163"/>
      <c r="CD249" s="163"/>
      <c r="CE249" s="163"/>
      <c r="CF249" s="163"/>
      <c r="CG249" s="163"/>
      <c r="CH249" s="163"/>
      <c r="CI249" s="163"/>
      <c r="CJ249" s="163"/>
      <c r="CK249" s="163"/>
      <c r="CL249" s="163"/>
      <c r="CM249" s="163"/>
      <c r="CN249" s="163"/>
      <c r="CO249" s="163"/>
      <c r="CP249" s="163"/>
      <c r="CQ249" s="66" t="str">
        <f>IF(ISBLANK($C249),"",IF(OR(AND(D249=versteckt!C$1,'Erfassung Schulungstunden'!E249=versteckt!B$1,'Auswertung pro MA'!E244&gt;=16,'Auswertung pro MA'!F244&gt;=3,OR('Erfassung Schulungstunden'!C249=versteckt!G$1,'Erfassung Schulungstunden'!C249=versteckt!G$2,'Erfassung Schulungstunden'!C249=versteckt!G$3,'Erfassung Schulungstunden'!C249=versteckt!G$7,'Erfassung Schulungstunden'!C249=versteckt!G$8)),AND(D249=versteckt!C$1,'Erfassung Schulungstunden'!E249=versteckt!B$1,'Auswertung pro MA'!E244&gt;=8,'Auswertung pro MA'!F244&gt;=2,OR(C249=versteckt!G$4,'Erfassung Schulungstunden'!C249=versteckt!G$5,'Erfassung Schulungstunden'!C249=versteckt!G$6)),AND(D249=versteckt!C$2,'Auswertung pro MA'!D244&gt;=6)),1,2))</f>
        <v/>
      </c>
      <c r="CR249" s="66" t="str">
        <f t="shared" si="8"/>
        <v/>
      </c>
      <c r="CS249" s="67" t="str">
        <f>IF(ISBLANK($C249),"",IF(OR(AND(D249=versteckt!C$1,'Erfassung Schulungstunden'!E249=versteckt!B$2,'Auswertung pro MA'!E244&gt;=16,'Auswertung pro MA'!F244&gt;=3,OR('Erfassung Schulungstunden'!C249=versteckt!G$1,'Erfassung Schulungstunden'!C249=versteckt!G$2,'Erfassung Schulungstunden'!C249=versteckt!G$3,'Erfassung Schulungstunden'!C249=versteckt!G$7,'Erfassung Schulungstunden'!C249=versteckt!G$8)),AND(D249=versteckt!C$1,'Erfassung Schulungstunden'!E249=versteckt!B$2,'Auswertung pro MA'!E244&gt;=8,'Auswertung pro MA'!F244&gt;=2,OR(C249=versteckt!G$4,'Erfassung Schulungstunden'!C249=versteckt!G$5,'Erfassung Schulungstunden'!C249=versteckt!G$6))),1,2))</f>
        <v/>
      </c>
      <c r="CT249" s="66" t="str">
        <f>'Auswertung pro MA'!D244</f>
        <v/>
      </c>
    </row>
    <row r="250" spans="1:98" hidden="1" x14ac:dyDescent="0.25">
      <c r="A250" s="57"/>
      <c r="B250" s="172"/>
      <c r="C250" s="59"/>
      <c r="D250" s="58"/>
      <c r="E250" s="175"/>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c r="BJ250" s="163"/>
      <c r="BK250" s="163"/>
      <c r="BL250" s="163"/>
      <c r="BM250" s="163"/>
      <c r="BN250" s="163"/>
      <c r="BO250" s="163"/>
      <c r="BP250" s="163"/>
      <c r="BQ250" s="163"/>
      <c r="BR250" s="163"/>
      <c r="BS250" s="163"/>
      <c r="BT250" s="163"/>
      <c r="BU250" s="163"/>
      <c r="BV250" s="163"/>
      <c r="BW250" s="163"/>
      <c r="BX250" s="163"/>
      <c r="BY250" s="163"/>
      <c r="BZ250" s="163"/>
      <c r="CA250" s="163"/>
      <c r="CB250" s="163"/>
      <c r="CC250" s="163"/>
      <c r="CD250" s="163"/>
      <c r="CE250" s="163"/>
      <c r="CF250" s="163"/>
      <c r="CG250" s="163"/>
      <c r="CH250" s="163"/>
      <c r="CI250" s="163"/>
      <c r="CJ250" s="163"/>
      <c r="CK250" s="163"/>
      <c r="CL250" s="163"/>
      <c r="CM250" s="163"/>
      <c r="CN250" s="163"/>
      <c r="CO250" s="163"/>
      <c r="CP250" s="163"/>
      <c r="CQ250" s="66" t="str">
        <f>IF(ISBLANK($C250),"",IF(OR(AND(D250=versteckt!C$1,'Erfassung Schulungstunden'!E250=versteckt!B$1,'Auswertung pro MA'!E245&gt;=16,'Auswertung pro MA'!F245&gt;=3,OR('Erfassung Schulungstunden'!C250=versteckt!G$1,'Erfassung Schulungstunden'!C250=versteckt!G$2,'Erfassung Schulungstunden'!C250=versteckt!G$3,'Erfassung Schulungstunden'!C250=versteckt!G$7,'Erfassung Schulungstunden'!C250=versteckt!G$8)),AND(D250=versteckt!C$1,'Erfassung Schulungstunden'!E250=versteckt!B$1,'Auswertung pro MA'!E245&gt;=8,'Auswertung pro MA'!F245&gt;=2,OR(C250=versteckt!G$4,'Erfassung Schulungstunden'!C250=versteckt!G$5,'Erfassung Schulungstunden'!C250=versteckt!G$6)),AND(D250=versteckt!C$2,'Auswertung pro MA'!D245&gt;=6)),1,2))</f>
        <v/>
      </c>
      <c r="CR250" s="66" t="str">
        <f t="shared" si="8"/>
        <v/>
      </c>
      <c r="CS250" s="67" t="str">
        <f>IF(ISBLANK($C250),"",IF(OR(AND(D250=versteckt!C$1,'Erfassung Schulungstunden'!E250=versteckt!B$2,'Auswertung pro MA'!E245&gt;=16,'Auswertung pro MA'!F245&gt;=3,OR('Erfassung Schulungstunden'!C250=versteckt!G$1,'Erfassung Schulungstunden'!C250=versteckt!G$2,'Erfassung Schulungstunden'!C250=versteckt!G$3,'Erfassung Schulungstunden'!C250=versteckt!G$7,'Erfassung Schulungstunden'!C250=versteckt!G$8)),AND(D250=versteckt!C$1,'Erfassung Schulungstunden'!E250=versteckt!B$2,'Auswertung pro MA'!E245&gt;=8,'Auswertung pro MA'!F245&gt;=2,OR(C250=versteckt!G$4,'Erfassung Schulungstunden'!C250=versteckt!G$5,'Erfassung Schulungstunden'!C250=versteckt!G$6))),1,2))</f>
        <v/>
      </c>
      <c r="CT250" s="66" t="str">
        <f>'Auswertung pro MA'!D245</f>
        <v/>
      </c>
    </row>
    <row r="251" spans="1:98" hidden="1" x14ac:dyDescent="0.25">
      <c r="A251" s="57"/>
      <c r="B251" s="172"/>
      <c r="C251" s="59"/>
      <c r="D251" s="58"/>
      <c r="E251" s="175"/>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c r="BJ251" s="163"/>
      <c r="BK251" s="163"/>
      <c r="BL251" s="163"/>
      <c r="BM251" s="163"/>
      <c r="BN251" s="163"/>
      <c r="BO251" s="163"/>
      <c r="BP251" s="163"/>
      <c r="BQ251" s="163"/>
      <c r="BR251" s="163"/>
      <c r="BS251" s="163"/>
      <c r="BT251" s="163"/>
      <c r="BU251" s="163"/>
      <c r="BV251" s="163"/>
      <c r="BW251" s="163"/>
      <c r="BX251" s="163"/>
      <c r="BY251" s="163"/>
      <c r="BZ251" s="163"/>
      <c r="CA251" s="163"/>
      <c r="CB251" s="163"/>
      <c r="CC251" s="163"/>
      <c r="CD251" s="163"/>
      <c r="CE251" s="163"/>
      <c r="CF251" s="163"/>
      <c r="CG251" s="163"/>
      <c r="CH251" s="163"/>
      <c r="CI251" s="163"/>
      <c r="CJ251" s="163"/>
      <c r="CK251" s="163"/>
      <c r="CL251" s="163"/>
      <c r="CM251" s="163"/>
      <c r="CN251" s="163"/>
      <c r="CO251" s="163"/>
      <c r="CP251" s="163"/>
      <c r="CQ251" s="66" t="str">
        <f>IF(ISBLANK($C251),"",IF(OR(AND(D251=versteckt!C$1,'Erfassung Schulungstunden'!E251=versteckt!B$1,'Auswertung pro MA'!E246&gt;=16,'Auswertung pro MA'!F246&gt;=3,OR('Erfassung Schulungstunden'!C251=versteckt!G$1,'Erfassung Schulungstunden'!C251=versteckt!G$2,'Erfassung Schulungstunden'!C251=versteckt!G$3,'Erfassung Schulungstunden'!C251=versteckt!G$7,'Erfassung Schulungstunden'!C251=versteckt!G$8)),AND(D251=versteckt!C$1,'Erfassung Schulungstunden'!E251=versteckt!B$1,'Auswertung pro MA'!E246&gt;=8,'Auswertung pro MA'!F246&gt;=2,OR(C251=versteckt!G$4,'Erfassung Schulungstunden'!C251=versteckt!G$5,'Erfassung Schulungstunden'!C251=versteckt!G$6)),AND(D251=versteckt!C$2,'Auswertung pro MA'!D246&gt;=6)),1,2))</f>
        <v/>
      </c>
      <c r="CR251" s="66" t="str">
        <f t="shared" si="8"/>
        <v/>
      </c>
      <c r="CS251" s="67" t="str">
        <f>IF(ISBLANK($C251),"",IF(OR(AND(D251=versteckt!C$1,'Erfassung Schulungstunden'!E251=versteckt!B$2,'Auswertung pro MA'!E246&gt;=16,'Auswertung pro MA'!F246&gt;=3,OR('Erfassung Schulungstunden'!C251=versteckt!G$1,'Erfassung Schulungstunden'!C251=versteckt!G$2,'Erfassung Schulungstunden'!C251=versteckt!G$3,'Erfassung Schulungstunden'!C251=versteckt!G$7,'Erfassung Schulungstunden'!C251=versteckt!G$8)),AND(D251=versteckt!C$1,'Erfassung Schulungstunden'!E251=versteckt!B$2,'Auswertung pro MA'!E246&gt;=8,'Auswertung pro MA'!F246&gt;=2,OR(C251=versteckt!G$4,'Erfassung Schulungstunden'!C251=versteckt!G$5,'Erfassung Schulungstunden'!C251=versteckt!G$6))),1,2))</f>
        <v/>
      </c>
      <c r="CT251" s="66" t="str">
        <f>'Auswertung pro MA'!D246</f>
        <v/>
      </c>
    </row>
    <row r="252" spans="1:98" hidden="1" x14ac:dyDescent="0.25">
      <c r="A252" s="57"/>
      <c r="B252" s="172"/>
      <c r="C252" s="59"/>
      <c r="D252" s="58"/>
      <c r="E252" s="175"/>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c r="BJ252" s="163"/>
      <c r="BK252" s="163"/>
      <c r="BL252" s="163"/>
      <c r="BM252" s="163"/>
      <c r="BN252" s="163"/>
      <c r="BO252" s="163"/>
      <c r="BP252" s="163"/>
      <c r="BQ252" s="163"/>
      <c r="BR252" s="163"/>
      <c r="BS252" s="163"/>
      <c r="BT252" s="163"/>
      <c r="BU252" s="163"/>
      <c r="BV252" s="163"/>
      <c r="BW252" s="163"/>
      <c r="BX252" s="163"/>
      <c r="BY252" s="163"/>
      <c r="BZ252" s="163"/>
      <c r="CA252" s="163"/>
      <c r="CB252" s="163"/>
      <c r="CC252" s="163"/>
      <c r="CD252" s="163"/>
      <c r="CE252" s="163"/>
      <c r="CF252" s="163"/>
      <c r="CG252" s="163"/>
      <c r="CH252" s="163"/>
      <c r="CI252" s="163"/>
      <c r="CJ252" s="163"/>
      <c r="CK252" s="163"/>
      <c r="CL252" s="163"/>
      <c r="CM252" s="163"/>
      <c r="CN252" s="163"/>
      <c r="CO252" s="163"/>
      <c r="CP252" s="163"/>
      <c r="CQ252" s="66" t="str">
        <f>IF(ISBLANK($C252),"",IF(OR(AND(D252=versteckt!C$1,'Erfassung Schulungstunden'!E252=versteckt!B$1,'Auswertung pro MA'!E247&gt;=16,'Auswertung pro MA'!F247&gt;=3,OR('Erfassung Schulungstunden'!C252=versteckt!G$1,'Erfassung Schulungstunden'!C252=versteckt!G$2,'Erfassung Schulungstunden'!C252=versteckt!G$3,'Erfassung Schulungstunden'!C252=versteckt!G$7,'Erfassung Schulungstunden'!C252=versteckt!G$8)),AND(D252=versteckt!C$1,'Erfassung Schulungstunden'!E252=versteckt!B$1,'Auswertung pro MA'!E247&gt;=8,'Auswertung pro MA'!F247&gt;=2,OR(C252=versteckt!G$4,'Erfassung Schulungstunden'!C252=versteckt!G$5,'Erfassung Schulungstunden'!C252=versteckt!G$6)),AND(D252=versteckt!C$2,'Auswertung pro MA'!D247&gt;=6)),1,2))</f>
        <v/>
      </c>
      <c r="CR252" s="66" t="str">
        <f t="shared" si="8"/>
        <v/>
      </c>
      <c r="CS252" s="67" t="str">
        <f>IF(ISBLANK($C252),"",IF(OR(AND(D252=versteckt!C$1,'Erfassung Schulungstunden'!E252=versteckt!B$2,'Auswertung pro MA'!E247&gt;=16,'Auswertung pro MA'!F247&gt;=3,OR('Erfassung Schulungstunden'!C252=versteckt!G$1,'Erfassung Schulungstunden'!C252=versteckt!G$2,'Erfassung Schulungstunden'!C252=versteckt!G$3,'Erfassung Schulungstunden'!C252=versteckt!G$7,'Erfassung Schulungstunden'!C252=versteckt!G$8)),AND(D252=versteckt!C$1,'Erfassung Schulungstunden'!E252=versteckt!B$2,'Auswertung pro MA'!E247&gt;=8,'Auswertung pro MA'!F247&gt;=2,OR(C252=versteckt!G$4,'Erfassung Schulungstunden'!C252=versteckt!G$5,'Erfassung Schulungstunden'!C252=versteckt!G$6))),1,2))</f>
        <v/>
      </c>
      <c r="CT252" s="66" t="str">
        <f>'Auswertung pro MA'!D247</f>
        <v/>
      </c>
    </row>
    <row r="253" spans="1:98" hidden="1" x14ac:dyDescent="0.25">
      <c r="A253" s="57"/>
      <c r="B253" s="172"/>
      <c r="C253" s="59"/>
      <c r="D253" s="59"/>
      <c r="E253" s="175"/>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c r="BJ253" s="163"/>
      <c r="BK253" s="163"/>
      <c r="BL253" s="163"/>
      <c r="BM253" s="163"/>
      <c r="BN253" s="163"/>
      <c r="BO253" s="163"/>
      <c r="BP253" s="163"/>
      <c r="BQ253" s="163"/>
      <c r="BR253" s="163"/>
      <c r="BS253" s="163"/>
      <c r="BT253" s="163"/>
      <c r="BU253" s="163"/>
      <c r="BV253" s="163"/>
      <c r="BW253" s="163"/>
      <c r="BX253" s="163"/>
      <c r="BY253" s="163"/>
      <c r="BZ253" s="163"/>
      <c r="CA253" s="163"/>
      <c r="CB253" s="163"/>
      <c r="CC253" s="163"/>
      <c r="CD253" s="163"/>
      <c r="CE253" s="163"/>
      <c r="CF253" s="163"/>
      <c r="CG253" s="163"/>
      <c r="CH253" s="163"/>
      <c r="CI253" s="163"/>
      <c r="CJ253" s="163"/>
      <c r="CK253" s="163"/>
      <c r="CL253" s="163"/>
      <c r="CM253" s="163"/>
      <c r="CN253" s="163"/>
      <c r="CO253" s="163"/>
      <c r="CP253" s="163"/>
      <c r="CQ253" s="66" t="str">
        <f>IF(ISBLANK($C253),"",IF(OR(AND(D253=versteckt!C$1,'Erfassung Schulungstunden'!E253=versteckt!B$1,'Auswertung pro MA'!E248&gt;=16,'Auswertung pro MA'!F248&gt;=3,OR('Erfassung Schulungstunden'!C253=versteckt!G$1,'Erfassung Schulungstunden'!C253=versteckt!G$2,'Erfassung Schulungstunden'!C253=versteckt!G$3,'Erfassung Schulungstunden'!C253=versteckt!G$7,'Erfassung Schulungstunden'!C253=versteckt!G$8)),AND(D253=versteckt!C$1,'Erfassung Schulungstunden'!E253=versteckt!B$1,'Auswertung pro MA'!E248&gt;=8,'Auswertung pro MA'!F248&gt;=2,OR(C253=versteckt!G$4,'Erfassung Schulungstunden'!C253=versteckt!G$5,'Erfassung Schulungstunden'!C253=versteckt!G$6)),AND(D253=versteckt!C$2,'Auswertung pro MA'!D248&gt;=6)),1,2))</f>
        <v/>
      </c>
      <c r="CR253" s="66" t="str">
        <f t="shared" si="8"/>
        <v/>
      </c>
      <c r="CS253" s="67" t="str">
        <f>IF(ISBLANK($C253),"",IF(OR(AND(D253=versteckt!C$1,'Erfassung Schulungstunden'!E253=versteckt!B$2,'Auswertung pro MA'!E248&gt;=16,'Auswertung pro MA'!F248&gt;=3,OR('Erfassung Schulungstunden'!C253=versteckt!G$1,'Erfassung Schulungstunden'!C253=versteckt!G$2,'Erfassung Schulungstunden'!C253=versteckt!G$3,'Erfassung Schulungstunden'!C253=versteckt!G$7,'Erfassung Schulungstunden'!C253=versteckt!G$8)),AND(D253=versteckt!C$1,'Erfassung Schulungstunden'!E253=versteckt!B$2,'Auswertung pro MA'!E248&gt;=8,'Auswertung pro MA'!F248&gt;=2,OR(C253=versteckt!G$4,'Erfassung Schulungstunden'!C253=versteckt!G$5,'Erfassung Schulungstunden'!C253=versteckt!G$6))),1,2))</f>
        <v/>
      </c>
      <c r="CT253" s="66" t="str">
        <f>'Auswertung pro MA'!D248</f>
        <v/>
      </c>
    </row>
    <row r="254" spans="1:98" hidden="1" x14ac:dyDescent="0.25">
      <c r="A254" s="57"/>
      <c r="B254" s="172"/>
      <c r="C254" s="59"/>
      <c r="D254" s="59"/>
      <c r="E254" s="175"/>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c r="BJ254" s="163"/>
      <c r="BK254" s="163"/>
      <c r="BL254" s="163"/>
      <c r="BM254" s="163"/>
      <c r="BN254" s="163"/>
      <c r="BO254" s="163"/>
      <c r="BP254" s="163"/>
      <c r="BQ254" s="163"/>
      <c r="BR254" s="163"/>
      <c r="BS254" s="163"/>
      <c r="BT254" s="163"/>
      <c r="BU254" s="163"/>
      <c r="BV254" s="163"/>
      <c r="BW254" s="163"/>
      <c r="BX254" s="163"/>
      <c r="BY254" s="163"/>
      <c r="BZ254" s="163"/>
      <c r="CA254" s="163"/>
      <c r="CB254" s="163"/>
      <c r="CC254" s="163"/>
      <c r="CD254" s="163"/>
      <c r="CE254" s="163"/>
      <c r="CF254" s="163"/>
      <c r="CG254" s="163"/>
      <c r="CH254" s="163"/>
      <c r="CI254" s="163"/>
      <c r="CJ254" s="163"/>
      <c r="CK254" s="163"/>
      <c r="CL254" s="163"/>
      <c r="CM254" s="163"/>
      <c r="CN254" s="163"/>
      <c r="CO254" s="163"/>
      <c r="CP254" s="163"/>
      <c r="CQ254" s="66" t="str">
        <f>IF(ISBLANK($C254),"",IF(OR(AND(D254=versteckt!C$1,'Erfassung Schulungstunden'!E254=versteckt!B$1,'Auswertung pro MA'!E249&gt;=16,'Auswertung pro MA'!F249&gt;=3,OR('Erfassung Schulungstunden'!C254=versteckt!G$1,'Erfassung Schulungstunden'!C254=versteckt!G$2,'Erfassung Schulungstunden'!C254=versteckt!G$3,'Erfassung Schulungstunden'!C254=versteckt!G$7,'Erfassung Schulungstunden'!C254=versteckt!G$8)),AND(D254=versteckt!C$1,'Erfassung Schulungstunden'!E254=versteckt!B$1,'Auswertung pro MA'!E249&gt;=8,'Auswertung pro MA'!F249&gt;=2,OR(C254=versteckt!G$4,'Erfassung Schulungstunden'!C254=versteckt!G$5,'Erfassung Schulungstunden'!C254=versteckt!G$6)),AND(D254=versteckt!C$2,'Auswertung pro MA'!D249&gt;=6)),1,2))</f>
        <v/>
      </c>
      <c r="CR254" s="66" t="str">
        <f t="shared" si="8"/>
        <v/>
      </c>
      <c r="CS254" s="67" t="str">
        <f>IF(ISBLANK($C254),"",IF(OR(AND(D254=versteckt!C$1,'Erfassung Schulungstunden'!E254=versteckt!B$2,'Auswertung pro MA'!E249&gt;=16,'Auswertung pro MA'!F249&gt;=3,OR('Erfassung Schulungstunden'!C254=versteckt!G$1,'Erfassung Schulungstunden'!C254=versteckt!G$2,'Erfassung Schulungstunden'!C254=versteckt!G$3,'Erfassung Schulungstunden'!C254=versteckt!G$7,'Erfassung Schulungstunden'!C254=versteckt!G$8)),AND(D254=versteckt!C$1,'Erfassung Schulungstunden'!E254=versteckt!B$2,'Auswertung pro MA'!E249&gt;=8,'Auswertung pro MA'!F249&gt;=2,OR(C254=versteckt!G$4,'Erfassung Schulungstunden'!C254=versteckt!G$5,'Erfassung Schulungstunden'!C254=versteckt!G$6))),1,2))</f>
        <v/>
      </c>
      <c r="CT254" s="66" t="str">
        <f>'Auswertung pro MA'!D249</f>
        <v/>
      </c>
    </row>
    <row r="255" spans="1:98" hidden="1" x14ac:dyDescent="0.25">
      <c r="A255" s="57"/>
      <c r="B255" s="172"/>
      <c r="C255" s="59"/>
      <c r="D255" s="58"/>
      <c r="E255" s="175"/>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c r="BJ255" s="163"/>
      <c r="BK255" s="163"/>
      <c r="BL255" s="163"/>
      <c r="BM255" s="163"/>
      <c r="BN255" s="163"/>
      <c r="BO255" s="163"/>
      <c r="BP255" s="163"/>
      <c r="BQ255" s="163"/>
      <c r="BR255" s="163"/>
      <c r="BS255" s="163"/>
      <c r="BT255" s="163"/>
      <c r="BU255" s="163"/>
      <c r="BV255" s="163"/>
      <c r="BW255" s="163"/>
      <c r="BX255" s="163"/>
      <c r="BY255" s="163"/>
      <c r="BZ255" s="163"/>
      <c r="CA255" s="163"/>
      <c r="CB255" s="163"/>
      <c r="CC255" s="163"/>
      <c r="CD255" s="163"/>
      <c r="CE255" s="163"/>
      <c r="CF255" s="163"/>
      <c r="CG255" s="163"/>
      <c r="CH255" s="163"/>
      <c r="CI255" s="163"/>
      <c r="CJ255" s="163"/>
      <c r="CK255" s="163"/>
      <c r="CL255" s="163"/>
      <c r="CM255" s="163"/>
      <c r="CN255" s="163"/>
      <c r="CO255" s="163"/>
      <c r="CP255" s="163"/>
      <c r="CQ255" s="66" t="str">
        <f>IF(ISBLANK($C255),"",IF(OR(AND(D255=versteckt!C$1,'Erfassung Schulungstunden'!E255=versteckt!B$1,'Auswertung pro MA'!E250&gt;=16,'Auswertung pro MA'!F250&gt;=3,OR('Erfassung Schulungstunden'!C255=versteckt!G$1,'Erfassung Schulungstunden'!C255=versteckt!G$2,'Erfassung Schulungstunden'!C255=versteckt!G$3,'Erfassung Schulungstunden'!C255=versteckt!G$7,'Erfassung Schulungstunden'!C255=versteckt!G$8)),AND(D255=versteckt!C$1,'Erfassung Schulungstunden'!E255=versteckt!B$1,'Auswertung pro MA'!E250&gt;=8,'Auswertung pro MA'!F250&gt;=2,OR(C255=versteckt!G$4,'Erfassung Schulungstunden'!C255=versteckt!G$5,'Erfassung Schulungstunden'!C255=versteckt!G$6)),AND(D255=versteckt!C$2,'Auswertung pro MA'!D250&gt;=6)),1,2))</f>
        <v/>
      </c>
      <c r="CR255" s="66" t="str">
        <f t="shared" si="8"/>
        <v/>
      </c>
      <c r="CS255" s="67" t="str">
        <f>IF(ISBLANK($C255),"",IF(OR(AND(D255=versteckt!C$1,'Erfassung Schulungstunden'!E255=versteckt!B$2,'Auswertung pro MA'!E250&gt;=16,'Auswertung pro MA'!F250&gt;=3,OR('Erfassung Schulungstunden'!C255=versteckt!G$1,'Erfassung Schulungstunden'!C255=versteckt!G$2,'Erfassung Schulungstunden'!C255=versteckt!G$3,'Erfassung Schulungstunden'!C255=versteckt!G$7,'Erfassung Schulungstunden'!C255=versteckt!G$8)),AND(D255=versteckt!C$1,'Erfassung Schulungstunden'!E255=versteckt!B$2,'Auswertung pro MA'!E250&gt;=8,'Auswertung pro MA'!F250&gt;=2,OR(C255=versteckt!G$4,'Erfassung Schulungstunden'!C255=versteckt!G$5,'Erfassung Schulungstunden'!C255=versteckt!G$6))),1,2))</f>
        <v/>
      </c>
      <c r="CT255" s="66" t="str">
        <f>'Auswertung pro MA'!D250</f>
        <v/>
      </c>
    </row>
    <row r="256" spans="1:98" hidden="1" x14ac:dyDescent="0.25">
      <c r="A256" s="57"/>
      <c r="B256" s="172"/>
      <c r="C256" s="59"/>
      <c r="D256" s="58"/>
      <c r="E256" s="175"/>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c r="BJ256" s="163"/>
      <c r="BK256" s="163"/>
      <c r="BL256" s="163"/>
      <c r="BM256" s="163"/>
      <c r="BN256" s="163"/>
      <c r="BO256" s="163"/>
      <c r="BP256" s="163"/>
      <c r="BQ256" s="163"/>
      <c r="BR256" s="163"/>
      <c r="BS256" s="163"/>
      <c r="BT256" s="163"/>
      <c r="BU256" s="163"/>
      <c r="BV256" s="163"/>
      <c r="BW256" s="163"/>
      <c r="BX256" s="163"/>
      <c r="BY256" s="163"/>
      <c r="BZ256" s="163"/>
      <c r="CA256" s="163"/>
      <c r="CB256" s="163"/>
      <c r="CC256" s="163"/>
      <c r="CD256" s="163"/>
      <c r="CE256" s="163"/>
      <c r="CF256" s="163"/>
      <c r="CG256" s="163"/>
      <c r="CH256" s="163"/>
      <c r="CI256" s="163"/>
      <c r="CJ256" s="163"/>
      <c r="CK256" s="163"/>
      <c r="CL256" s="163"/>
      <c r="CM256" s="163"/>
      <c r="CN256" s="163"/>
      <c r="CO256" s="163"/>
      <c r="CP256" s="163"/>
      <c r="CQ256" s="66" t="str">
        <f>IF(ISBLANK($C256),"",IF(OR(AND(D256=versteckt!C$1,'Erfassung Schulungstunden'!E256=versteckt!B$1,'Auswertung pro MA'!E251&gt;=16,'Auswertung pro MA'!F251&gt;=3,OR('Erfassung Schulungstunden'!C256=versteckt!G$1,'Erfassung Schulungstunden'!C256=versteckt!G$2,'Erfassung Schulungstunden'!C256=versteckt!G$3,'Erfassung Schulungstunden'!C256=versteckt!G$7,'Erfassung Schulungstunden'!C256=versteckt!G$8)),AND(D256=versteckt!C$1,'Erfassung Schulungstunden'!E256=versteckt!B$1,'Auswertung pro MA'!E251&gt;=8,'Auswertung pro MA'!F251&gt;=2,OR(C256=versteckt!G$4,'Erfassung Schulungstunden'!C256=versteckt!G$5,'Erfassung Schulungstunden'!C256=versteckt!G$6)),AND(D256=versteckt!C$2,'Auswertung pro MA'!D251&gt;=6)),1,2))</f>
        <v/>
      </c>
      <c r="CR256" s="66" t="str">
        <f t="shared" si="8"/>
        <v/>
      </c>
      <c r="CS256" s="67" t="str">
        <f>IF(ISBLANK($C256),"",IF(OR(AND(D256=versteckt!C$1,'Erfassung Schulungstunden'!E256=versteckt!B$2,'Auswertung pro MA'!E251&gt;=16,'Auswertung pro MA'!F251&gt;=3,OR('Erfassung Schulungstunden'!C256=versteckt!G$1,'Erfassung Schulungstunden'!C256=versteckt!G$2,'Erfassung Schulungstunden'!C256=versteckt!G$3,'Erfassung Schulungstunden'!C256=versteckt!G$7,'Erfassung Schulungstunden'!C256=versteckt!G$8)),AND(D256=versteckt!C$1,'Erfassung Schulungstunden'!E256=versteckt!B$2,'Auswertung pro MA'!E251&gt;=8,'Auswertung pro MA'!F251&gt;=2,OR(C256=versteckt!G$4,'Erfassung Schulungstunden'!C256=versteckt!G$5,'Erfassung Schulungstunden'!C256=versteckt!G$6))),1,2))</f>
        <v/>
      </c>
      <c r="CT256" s="66" t="str">
        <f>'Auswertung pro MA'!D251</f>
        <v/>
      </c>
    </row>
    <row r="257" spans="1:98" hidden="1" x14ac:dyDescent="0.25">
      <c r="A257" s="57"/>
      <c r="B257" s="172"/>
      <c r="C257" s="59"/>
      <c r="D257" s="58"/>
      <c r="E257" s="175"/>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66" t="str">
        <f>IF(ISBLANK($C257),"",IF(OR(AND(D257=versteckt!C$1,'Erfassung Schulungstunden'!E257=versteckt!B$1,'Auswertung pro MA'!E252&gt;=16,'Auswertung pro MA'!F252&gt;=3,OR('Erfassung Schulungstunden'!C257=versteckt!G$1,'Erfassung Schulungstunden'!C257=versteckt!G$2,'Erfassung Schulungstunden'!C257=versteckt!G$3,'Erfassung Schulungstunden'!C257=versteckt!G$7,'Erfassung Schulungstunden'!C257=versteckt!G$8)),AND(D257=versteckt!C$1,'Erfassung Schulungstunden'!E257=versteckt!B$1,'Auswertung pro MA'!E252&gt;=8,'Auswertung pro MA'!F252&gt;=2,OR(C257=versteckt!G$4,'Erfassung Schulungstunden'!C257=versteckt!G$5,'Erfassung Schulungstunden'!C257=versteckt!G$6)),AND(D257=versteckt!C$2,'Auswertung pro MA'!D252&gt;=6)),1,2))</f>
        <v/>
      </c>
      <c r="CR257" s="66" t="str">
        <f t="shared" si="8"/>
        <v/>
      </c>
      <c r="CS257" s="67" t="str">
        <f>IF(ISBLANK($C257),"",IF(OR(AND(D257=versteckt!C$1,'Erfassung Schulungstunden'!E257=versteckt!B$2,'Auswertung pro MA'!E252&gt;=16,'Auswertung pro MA'!F252&gt;=3,OR('Erfassung Schulungstunden'!C257=versteckt!G$1,'Erfassung Schulungstunden'!C257=versteckt!G$2,'Erfassung Schulungstunden'!C257=versteckt!G$3,'Erfassung Schulungstunden'!C257=versteckt!G$7,'Erfassung Schulungstunden'!C257=versteckt!G$8)),AND(D257=versteckt!C$1,'Erfassung Schulungstunden'!E257=versteckt!B$2,'Auswertung pro MA'!E252&gt;=8,'Auswertung pro MA'!F252&gt;=2,OR(C257=versteckt!G$4,'Erfassung Schulungstunden'!C257=versteckt!G$5,'Erfassung Schulungstunden'!C257=versteckt!G$6))),1,2))</f>
        <v/>
      </c>
      <c r="CT257" s="66" t="str">
        <f>'Auswertung pro MA'!D252</f>
        <v/>
      </c>
    </row>
    <row r="258" spans="1:98" hidden="1" x14ac:dyDescent="0.25">
      <c r="A258" s="57"/>
      <c r="B258" s="172"/>
      <c r="C258" s="59"/>
      <c r="D258" s="59"/>
      <c r="E258" s="175"/>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c r="BJ258" s="163"/>
      <c r="BK258" s="163"/>
      <c r="BL258" s="163"/>
      <c r="BM258" s="163"/>
      <c r="BN258" s="163"/>
      <c r="BO258" s="163"/>
      <c r="BP258" s="163"/>
      <c r="BQ258" s="163"/>
      <c r="BR258" s="163"/>
      <c r="BS258" s="163"/>
      <c r="BT258" s="163"/>
      <c r="BU258" s="163"/>
      <c r="BV258" s="163"/>
      <c r="BW258" s="163"/>
      <c r="BX258" s="163"/>
      <c r="BY258" s="163"/>
      <c r="BZ258" s="163"/>
      <c r="CA258" s="163"/>
      <c r="CB258" s="163"/>
      <c r="CC258" s="163"/>
      <c r="CD258" s="163"/>
      <c r="CE258" s="163"/>
      <c r="CF258" s="163"/>
      <c r="CG258" s="163"/>
      <c r="CH258" s="163"/>
      <c r="CI258" s="163"/>
      <c r="CJ258" s="163"/>
      <c r="CK258" s="163"/>
      <c r="CL258" s="163"/>
      <c r="CM258" s="163"/>
      <c r="CN258" s="163"/>
      <c r="CO258" s="163"/>
      <c r="CP258" s="163"/>
      <c r="CQ258" s="66" t="str">
        <f>IF(ISBLANK($C258),"",IF(OR(AND(D258=versteckt!C$1,'Erfassung Schulungstunden'!E258=versteckt!B$1,'Auswertung pro MA'!E253&gt;=16,'Auswertung pro MA'!F253&gt;=3,OR('Erfassung Schulungstunden'!C258=versteckt!G$1,'Erfassung Schulungstunden'!C258=versteckt!G$2,'Erfassung Schulungstunden'!C258=versteckt!G$3,'Erfassung Schulungstunden'!C258=versteckt!G$7,'Erfassung Schulungstunden'!C258=versteckt!G$8)),AND(D258=versteckt!C$1,'Erfassung Schulungstunden'!E258=versteckt!B$1,'Auswertung pro MA'!E253&gt;=8,'Auswertung pro MA'!F253&gt;=2,OR(C258=versteckt!G$4,'Erfassung Schulungstunden'!C258=versteckt!G$5,'Erfassung Schulungstunden'!C258=versteckt!G$6)),AND(D258=versteckt!C$2,'Auswertung pro MA'!D253&gt;=6)),1,2))</f>
        <v/>
      </c>
      <c r="CR258" s="66" t="str">
        <f t="shared" si="8"/>
        <v/>
      </c>
      <c r="CS258" s="67" t="str">
        <f>IF(ISBLANK($C258),"",IF(OR(AND(D258=versteckt!C$1,'Erfassung Schulungstunden'!E258=versteckt!B$2,'Auswertung pro MA'!E253&gt;=16,'Auswertung pro MA'!F253&gt;=3,OR('Erfassung Schulungstunden'!C258=versteckt!G$1,'Erfassung Schulungstunden'!C258=versteckt!G$2,'Erfassung Schulungstunden'!C258=versteckt!G$3,'Erfassung Schulungstunden'!C258=versteckt!G$7,'Erfassung Schulungstunden'!C258=versteckt!G$8)),AND(D258=versteckt!C$1,'Erfassung Schulungstunden'!E258=versteckt!B$2,'Auswertung pro MA'!E253&gt;=8,'Auswertung pro MA'!F253&gt;=2,OR(C258=versteckt!G$4,'Erfassung Schulungstunden'!C258=versteckt!G$5,'Erfassung Schulungstunden'!C258=versteckt!G$6))),1,2))</f>
        <v/>
      </c>
      <c r="CT258" s="66" t="str">
        <f>'Auswertung pro MA'!D253</f>
        <v/>
      </c>
    </row>
    <row r="259" spans="1:98" hidden="1" x14ac:dyDescent="0.25">
      <c r="A259" s="57"/>
      <c r="B259" s="172"/>
      <c r="C259" s="59"/>
      <c r="D259" s="59"/>
      <c r="E259" s="175"/>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c r="BJ259" s="163"/>
      <c r="BK259" s="163"/>
      <c r="BL259" s="163"/>
      <c r="BM259" s="163"/>
      <c r="BN259" s="163"/>
      <c r="BO259" s="163"/>
      <c r="BP259" s="163"/>
      <c r="BQ259" s="163"/>
      <c r="BR259" s="163"/>
      <c r="BS259" s="163"/>
      <c r="BT259" s="163"/>
      <c r="BU259" s="163"/>
      <c r="BV259" s="163"/>
      <c r="BW259" s="163"/>
      <c r="BX259" s="163"/>
      <c r="BY259" s="163"/>
      <c r="BZ259" s="163"/>
      <c r="CA259" s="163"/>
      <c r="CB259" s="163"/>
      <c r="CC259" s="163"/>
      <c r="CD259" s="163"/>
      <c r="CE259" s="163"/>
      <c r="CF259" s="163"/>
      <c r="CG259" s="163"/>
      <c r="CH259" s="163"/>
      <c r="CI259" s="163"/>
      <c r="CJ259" s="163"/>
      <c r="CK259" s="163"/>
      <c r="CL259" s="163"/>
      <c r="CM259" s="163"/>
      <c r="CN259" s="163"/>
      <c r="CO259" s="163"/>
      <c r="CP259" s="163"/>
      <c r="CQ259" s="66" t="str">
        <f>IF(ISBLANK($C259),"",IF(OR(AND(D259=versteckt!C$1,'Erfassung Schulungstunden'!E259=versteckt!B$1,'Auswertung pro MA'!E254&gt;=16,'Auswertung pro MA'!F254&gt;=3,OR('Erfassung Schulungstunden'!C259=versteckt!G$1,'Erfassung Schulungstunden'!C259=versteckt!G$2,'Erfassung Schulungstunden'!C259=versteckt!G$3,'Erfassung Schulungstunden'!C259=versteckt!G$7,'Erfassung Schulungstunden'!C259=versteckt!G$8)),AND(D259=versteckt!C$1,'Erfassung Schulungstunden'!E259=versteckt!B$1,'Auswertung pro MA'!E254&gt;=8,'Auswertung pro MA'!F254&gt;=2,OR(C259=versteckt!G$4,'Erfassung Schulungstunden'!C259=versteckt!G$5,'Erfassung Schulungstunden'!C259=versteckt!G$6)),AND(D259=versteckt!C$2,'Auswertung pro MA'!D254&gt;=6)),1,2))</f>
        <v/>
      </c>
      <c r="CR259" s="66" t="str">
        <f t="shared" si="8"/>
        <v/>
      </c>
      <c r="CS259" s="67" t="str">
        <f>IF(ISBLANK($C259),"",IF(OR(AND(D259=versteckt!C$1,'Erfassung Schulungstunden'!E259=versteckt!B$2,'Auswertung pro MA'!E254&gt;=16,'Auswertung pro MA'!F254&gt;=3,OR('Erfassung Schulungstunden'!C259=versteckt!G$1,'Erfassung Schulungstunden'!C259=versteckt!G$2,'Erfassung Schulungstunden'!C259=versteckt!G$3,'Erfassung Schulungstunden'!C259=versteckt!G$7,'Erfassung Schulungstunden'!C259=versteckt!G$8)),AND(D259=versteckt!C$1,'Erfassung Schulungstunden'!E259=versteckt!B$2,'Auswertung pro MA'!E254&gt;=8,'Auswertung pro MA'!F254&gt;=2,OR(C259=versteckt!G$4,'Erfassung Schulungstunden'!C259=versteckt!G$5,'Erfassung Schulungstunden'!C259=versteckt!G$6))),1,2))</f>
        <v/>
      </c>
      <c r="CT259" s="66" t="str">
        <f>'Auswertung pro MA'!D254</f>
        <v/>
      </c>
    </row>
    <row r="260" spans="1:98" hidden="1" x14ac:dyDescent="0.25">
      <c r="A260" s="57"/>
      <c r="B260" s="172"/>
      <c r="C260" s="59"/>
      <c r="D260" s="58"/>
      <c r="E260" s="175"/>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c r="AO260" s="163"/>
      <c r="AP260" s="163"/>
      <c r="AQ260" s="163"/>
      <c r="AR260" s="163"/>
      <c r="AS260" s="163"/>
      <c r="AT260" s="163"/>
      <c r="AU260" s="163"/>
      <c r="AV260" s="163"/>
      <c r="AW260" s="163"/>
      <c r="AX260" s="163"/>
      <c r="AY260" s="163"/>
      <c r="AZ260" s="163"/>
      <c r="BA260" s="163"/>
      <c r="BB260" s="163"/>
      <c r="BC260" s="163"/>
      <c r="BD260" s="163"/>
      <c r="BE260" s="163"/>
      <c r="BF260" s="163"/>
      <c r="BG260" s="163"/>
      <c r="BH260" s="163"/>
      <c r="BI260" s="163"/>
      <c r="BJ260" s="163"/>
      <c r="BK260" s="163"/>
      <c r="BL260" s="163"/>
      <c r="BM260" s="163"/>
      <c r="BN260" s="163"/>
      <c r="BO260" s="163"/>
      <c r="BP260" s="163"/>
      <c r="BQ260" s="163"/>
      <c r="BR260" s="163"/>
      <c r="BS260" s="163"/>
      <c r="BT260" s="163"/>
      <c r="BU260" s="163"/>
      <c r="BV260" s="163"/>
      <c r="BW260" s="163"/>
      <c r="BX260" s="163"/>
      <c r="BY260" s="163"/>
      <c r="BZ260" s="163"/>
      <c r="CA260" s="163"/>
      <c r="CB260" s="163"/>
      <c r="CC260" s="163"/>
      <c r="CD260" s="163"/>
      <c r="CE260" s="163"/>
      <c r="CF260" s="163"/>
      <c r="CG260" s="163"/>
      <c r="CH260" s="163"/>
      <c r="CI260" s="163"/>
      <c r="CJ260" s="163"/>
      <c r="CK260" s="163"/>
      <c r="CL260" s="163"/>
      <c r="CM260" s="163"/>
      <c r="CN260" s="163"/>
      <c r="CO260" s="163"/>
      <c r="CP260" s="163"/>
      <c r="CQ260" s="66" t="str">
        <f>IF(ISBLANK($C260),"",IF(OR(AND(D260=versteckt!C$1,'Erfassung Schulungstunden'!E260=versteckt!B$1,'Auswertung pro MA'!E255&gt;=16,'Auswertung pro MA'!F255&gt;=3,OR('Erfassung Schulungstunden'!C260=versteckt!G$1,'Erfassung Schulungstunden'!C260=versteckt!G$2,'Erfassung Schulungstunden'!C260=versteckt!G$3,'Erfassung Schulungstunden'!C260=versteckt!G$7,'Erfassung Schulungstunden'!C260=versteckt!G$8)),AND(D260=versteckt!C$1,'Erfassung Schulungstunden'!E260=versteckt!B$1,'Auswertung pro MA'!E255&gt;=8,'Auswertung pro MA'!F255&gt;=2,OR(C260=versteckt!G$4,'Erfassung Schulungstunden'!C260=versteckt!G$5,'Erfassung Schulungstunden'!C260=versteckt!G$6)),AND(D260=versteckt!C$2,'Auswertung pro MA'!D255&gt;=6)),1,2))</f>
        <v/>
      </c>
      <c r="CR260" s="66" t="str">
        <f t="shared" si="8"/>
        <v/>
      </c>
      <c r="CS260" s="67" t="str">
        <f>IF(ISBLANK($C260),"",IF(OR(AND(D260=versteckt!C$1,'Erfassung Schulungstunden'!E260=versteckt!B$2,'Auswertung pro MA'!E255&gt;=16,'Auswertung pro MA'!F255&gt;=3,OR('Erfassung Schulungstunden'!C260=versteckt!G$1,'Erfassung Schulungstunden'!C260=versteckt!G$2,'Erfassung Schulungstunden'!C260=versteckt!G$3,'Erfassung Schulungstunden'!C260=versteckt!G$7,'Erfassung Schulungstunden'!C260=versteckt!G$8)),AND(D260=versteckt!C$1,'Erfassung Schulungstunden'!E260=versteckt!B$2,'Auswertung pro MA'!E255&gt;=8,'Auswertung pro MA'!F255&gt;=2,OR(C260=versteckt!G$4,'Erfassung Schulungstunden'!C260=versteckt!G$5,'Erfassung Schulungstunden'!C260=versteckt!G$6))),1,2))</f>
        <v/>
      </c>
      <c r="CT260" s="66" t="str">
        <f>'Auswertung pro MA'!D255</f>
        <v/>
      </c>
    </row>
    <row r="261" spans="1:98" hidden="1" x14ac:dyDescent="0.25">
      <c r="A261" s="57"/>
      <c r="B261" s="172"/>
      <c r="C261" s="59"/>
      <c r="D261" s="58"/>
      <c r="E261" s="175"/>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O261" s="163"/>
      <c r="AP261" s="163"/>
      <c r="AQ261" s="163"/>
      <c r="AR261" s="163"/>
      <c r="AS261" s="163"/>
      <c r="AT261" s="163"/>
      <c r="AU261" s="163"/>
      <c r="AV261" s="163"/>
      <c r="AW261" s="163"/>
      <c r="AX261" s="163"/>
      <c r="AY261" s="163"/>
      <c r="AZ261" s="163"/>
      <c r="BA261" s="163"/>
      <c r="BB261" s="163"/>
      <c r="BC261" s="163"/>
      <c r="BD261" s="163"/>
      <c r="BE261" s="163"/>
      <c r="BF261" s="163"/>
      <c r="BG261" s="163"/>
      <c r="BH261" s="163"/>
      <c r="BI261" s="163"/>
      <c r="BJ261" s="163"/>
      <c r="BK261" s="163"/>
      <c r="BL261" s="163"/>
      <c r="BM261" s="163"/>
      <c r="BN261" s="163"/>
      <c r="BO261" s="163"/>
      <c r="BP261" s="163"/>
      <c r="BQ261" s="163"/>
      <c r="BR261" s="163"/>
      <c r="BS261" s="163"/>
      <c r="BT261" s="163"/>
      <c r="BU261" s="163"/>
      <c r="BV261" s="163"/>
      <c r="BW261" s="163"/>
      <c r="BX261" s="163"/>
      <c r="BY261" s="163"/>
      <c r="BZ261" s="163"/>
      <c r="CA261" s="163"/>
      <c r="CB261" s="163"/>
      <c r="CC261" s="163"/>
      <c r="CD261" s="163"/>
      <c r="CE261" s="163"/>
      <c r="CF261" s="163"/>
      <c r="CG261" s="163"/>
      <c r="CH261" s="163"/>
      <c r="CI261" s="163"/>
      <c r="CJ261" s="163"/>
      <c r="CK261" s="163"/>
      <c r="CL261" s="163"/>
      <c r="CM261" s="163"/>
      <c r="CN261" s="163"/>
      <c r="CO261" s="163"/>
      <c r="CP261" s="163"/>
      <c r="CQ261" s="66" t="str">
        <f>IF(ISBLANK($C261),"",IF(OR(AND(D261=versteckt!C$1,'Erfassung Schulungstunden'!E261=versteckt!B$1,'Auswertung pro MA'!E256&gt;=16,'Auswertung pro MA'!F256&gt;=3,OR('Erfassung Schulungstunden'!C261=versteckt!G$1,'Erfassung Schulungstunden'!C261=versteckt!G$2,'Erfassung Schulungstunden'!C261=versteckt!G$3,'Erfassung Schulungstunden'!C261=versteckt!G$7,'Erfassung Schulungstunden'!C261=versteckt!G$8)),AND(D261=versteckt!C$1,'Erfassung Schulungstunden'!E261=versteckt!B$1,'Auswertung pro MA'!E256&gt;=8,'Auswertung pro MA'!F256&gt;=2,OR(C261=versteckt!G$4,'Erfassung Schulungstunden'!C261=versteckt!G$5,'Erfassung Schulungstunden'!C261=versteckt!G$6)),AND(D261=versteckt!C$2,'Auswertung pro MA'!D256&gt;=6)),1,2))</f>
        <v/>
      </c>
      <c r="CR261" s="66" t="str">
        <f t="shared" si="8"/>
        <v/>
      </c>
      <c r="CS261" s="67" t="str">
        <f>IF(ISBLANK($C261),"",IF(OR(AND(D261=versteckt!C$1,'Erfassung Schulungstunden'!E261=versteckt!B$2,'Auswertung pro MA'!E256&gt;=16,'Auswertung pro MA'!F256&gt;=3,OR('Erfassung Schulungstunden'!C261=versteckt!G$1,'Erfassung Schulungstunden'!C261=versteckt!G$2,'Erfassung Schulungstunden'!C261=versteckt!G$3,'Erfassung Schulungstunden'!C261=versteckt!G$7,'Erfassung Schulungstunden'!C261=versteckt!G$8)),AND(D261=versteckt!C$1,'Erfassung Schulungstunden'!E261=versteckt!B$2,'Auswertung pro MA'!E256&gt;=8,'Auswertung pro MA'!F256&gt;=2,OR(C261=versteckt!G$4,'Erfassung Schulungstunden'!C261=versteckt!G$5,'Erfassung Schulungstunden'!C261=versteckt!G$6))),1,2))</f>
        <v/>
      </c>
      <c r="CT261" s="66" t="str">
        <f>'Auswertung pro MA'!D256</f>
        <v/>
      </c>
    </row>
    <row r="262" spans="1:98"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row>
    <row r="263" spans="1:98"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row>
    <row r="264" spans="1:98"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row>
    <row r="265" spans="1:98"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row>
    <row r="266" spans="1:98"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row>
    <row r="267" spans="1:98"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row>
    <row r="268" spans="1:98"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row>
    <row r="269" spans="1:98"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row>
    <row r="270" spans="1:98"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row>
    <row r="271" spans="1:98"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row>
    <row r="272" spans="1:98"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row>
    <row r="273" spans="1:94"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row>
    <row r="274" spans="1:94"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row>
    <row r="275" spans="1:94"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row>
    <row r="276" spans="1:94"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row>
    <row r="277" spans="1:94"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row>
    <row r="278" spans="1:94"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row>
    <row r="279" spans="1:94"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row>
    <row r="280" spans="1:94"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row>
    <row r="281" spans="1:94"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row>
    <row r="282" spans="1:94"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row>
    <row r="283" spans="1:94"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row>
    <row r="284" spans="1:94"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row>
    <row r="285" spans="1:94"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row>
    <row r="286" spans="1:94"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row>
    <row r="287" spans="1:94"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row>
    <row r="288" spans="1:94"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row>
    <row r="289" spans="1:94"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row>
    <row r="290" spans="1:94"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row>
    <row r="291" spans="1:94"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row>
    <row r="292" spans="1:94"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row>
  </sheetData>
  <sheetProtection algorithmName="SHA-512" hashValue="hLZerIYTPEQDWGLtTt7pEqmOtFZZQfOBzNAKTQ2RE85ez+/s10iteQIZrq1gQzyrkVvF7xHldoPOO4d61Cm3wA==" saltValue="6cXa+vLrWOrEGvrBj0CmiA==" spinCount="100000" sheet="1" selectLockedCells="1"/>
  <mergeCells count="91">
    <mergeCell ref="CP1:CP4"/>
    <mergeCell ref="CK1:CK4"/>
    <mergeCell ref="CL1:CL4"/>
    <mergeCell ref="CM1:CM4"/>
    <mergeCell ref="CN1:CN4"/>
    <mergeCell ref="CO1:CO4"/>
    <mergeCell ref="CF1:CF4"/>
    <mergeCell ref="CG1:CG4"/>
    <mergeCell ref="CH1:CH4"/>
    <mergeCell ref="CI1:CI4"/>
    <mergeCell ref="CJ1:CJ4"/>
    <mergeCell ref="CA1:CA4"/>
    <mergeCell ref="CB1:CB4"/>
    <mergeCell ref="CC1:CC4"/>
    <mergeCell ref="CD1:CD4"/>
    <mergeCell ref="CE1:CE4"/>
    <mergeCell ref="T1:T4"/>
    <mergeCell ref="U1:U4"/>
    <mergeCell ref="V1:V4"/>
    <mergeCell ref="W1:W4"/>
    <mergeCell ref="X1:X4"/>
    <mergeCell ref="O1:O4"/>
    <mergeCell ref="P1:P4"/>
    <mergeCell ref="Q1:Q4"/>
    <mergeCell ref="R1:R4"/>
    <mergeCell ref="S1:S4"/>
    <mergeCell ref="J1:J4"/>
    <mergeCell ref="K1:K4"/>
    <mergeCell ref="L1:L4"/>
    <mergeCell ref="M1:M4"/>
    <mergeCell ref="N1:N4"/>
    <mergeCell ref="F1:F4"/>
    <mergeCell ref="G1:G4"/>
    <mergeCell ref="H1:H4"/>
    <mergeCell ref="I1:I4"/>
    <mergeCell ref="A4:E4"/>
    <mergeCell ref="A3:E3"/>
    <mergeCell ref="Y1:Y4"/>
    <mergeCell ref="Z1:Z4"/>
    <mergeCell ref="AA1:AA4"/>
    <mergeCell ref="AB1:AB4"/>
    <mergeCell ref="AC1:AC4"/>
    <mergeCell ref="AD1:AD4"/>
    <mergeCell ref="AE1:AE4"/>
    <mergeCell ref="AF1:AF4"/>
    <mergeCell ref="AG1:AG4"/>
    <mergeCell ref="AH1:AH4"/>
    <mergeCell ref="AI1:AI4"/>
    <mergeCell ref="AJ1:AJ4"/>
    <mergeCell ref="AK1:AK4"/>
    <mergeCell ref="AL1:AL4"/>
    <mergeCell ref="AM1:AM4"/>
    <mergeCell ref="AN1:AN4"/>
    <mergeCell ref="AO1:AO4"/>
    <mergeCell ref="AP1:AP4"/>
    <mergeCell ref="AQ1:AQ4"/>
    <mergeCell ref="AR1:AR4"/>
    <mergeCell ref="AS1:AS4"/>
    <mergeCell ref="AT1:AT4"/>
    <mergeCell ref="AU1:AU4"/>
    <mergeCell ref="AV1:AV4"/>
    <mergeCell ref="AW1:AW4"/>
    <mergeCell ref="AX1:AX4"/>
    <mergeCell ref="AY1:AY4"/>
    <mergeCell ref="AZ1:AZ4"/>
    <mergeCell ref="BA1:BA4"/>
    <mergeCell ref="BB1:BB4"/>
    <mergeCell ref="BC1:BC4"/>
    <mergeCell ref="BD1:BD4"/>
    <mergeCell ref="BE1:BE4"/>
    <mergeCell ref="BF1:BF4"/>
    <mergeCell ref="BG1:BG4"/>
    <mergeCell ref="BH1:BH4"/>
    <mergeCell ref="BI1:BI4"/>
    <mergeCell ref="BJ1:BJ4"/>
    <mergeCell ref="BK1:BK4"/>
    <mergeCell ref="BL1:BL4"/>
    <mergeCell ref="BM1:BM4"/>
    <mergeCell ref="BN1:BN4"/>
    <mergeCell ref="BO1:BO4"/>
    <mergeCell ref="BP1:BP4"/>
    <mergeCell ref="BQ1:BQ4"/>
    <mergeCell ref="BW1:BW4"/>
    <mergeCell ref="BX1:BX4"/>
    <mergeCell ref="BY1:BY4"/>
    <mergeCell ref="BZ1:BZ4"/>
    <mergeCell ref="BR1:BR4"/>
    <mergeCell ref="BS1:BS4"/>
    <mergeCell ref="BT1:BT4"/>
    <mergeCell ref="BU1:BU4"/>
    <mergeCell ref="BV1:BV4"/>
  </mergeCells>
  <conditionalFormatting sqref="F8:CP9">
    <cfRule type="expression" dxfId="47" priority="90">
      <formula>(ISBLANK(F8))</formula>
    </cfRule>
  </conditionalFormatting>
  <conditionalFormatting sqref="X10:CP10">
    <cfRule type="expression" dxfId="46" priority="83">
      <formula>(ISBLANK(X10))</formula>
    </cfRule>
  </conditionalFormatting>
  <conditionalFormatting sqref="CC7:CP7">
    <cfRule type="expression" dxfId="45" priority="61">
      <formula>(ISBLANK(CC7))</formula>
    </cfRule>
  </conditionalFormatting>
  <conditionalFormatting sqref="F7:CP9 X10:CP10">
    <cfRule type="expression" dxfId="44" priority="39">
      <formula>(ISBLANK(F$5))</formula>
    </cfRule>
    <cfRule type="expression" dxfId="43" priority="62">
      <formula>(ISBLANK(F7))</formula>
    </cfRule>
  </conditionalFormatting>
  <conditionalFormatting sqref="F5:CP5">
    <cfRule type="expression" dxfId="42" priority="38">
      <formula>(ISBLANK(F5))</formula>
    </cfRule>
  </conditionalFormatting>
  <conditionalFormatting sqref="F12:CP261">
    <cfRule type="expression" dxfId="41" priority="31">
      <formula>AND(F$5&lt;&gt;"",$A12&lt;&gt;"",F12="")</formula>
    </cfRule>
    <cfRule type="expression" dxfId="40" priority="32">
      <formula>F12=""</formula>
    </cfRule>
  </conditionalFormatting>
  <conditionalFormatting sqref="C12:C261">
    <cfRule type="expression" dxfId="39" priority="28">
      <formula>(ISBLANK(C12))</formula>
    </cfRule>
  </conditionalFormatting>
  <conditionalFormatting sqref="D12:D261">
    <cfRule type="expression" dxfId="38" priority="23">
      <formula>(ISBLANK(A12))</formula>
    </cfRule>
    <cfRule type="expression" dxfId="37" priority="29">
      <formula>(ISBLANK(D12))</formula>
    </cfRule>
  </conditionalFormatting>
  <conditionalFormatting sqref="C12:C261">
    <cfRule type="expression" dxfId="36" priority="24">
      <formula>(ISBLANK(A12))</formula>
    </cfRule>
  </conditionalFormatting>
  <conditionalFormatting sqref="E12:E261">
    <cfRule type="expression" dxfId="35" priority="20">
      <formula>$D12="nein"</formula>
    </cfRule>
    <cfRule type="expression" dxfId="34" priority="25">
      <formula>AND((ISBLANK(E12)),D12="ja")</formula>
    </cfRule>
    <cfRule type="expression" dxfId="33" priority="26">
      <formula>(ISBLANK(E12))</formula>
    </cfRule>
  </conditionalFormatting>
  <conditionalFormatting sqref="A12:B261">
    <cfRule type="expression" dxfId="32" priority="19">
      <formula>(ISBLANK(A12))</formula>
    </cfRule>
  </conditionalFormatting>
  <conditionalFormatting sqref="F10:W10">
    <cfRule type="expression" dxfId="31" priority="18">
      <formula>(ISBLANK(F10))</formula>
    </cfRule>
  </conditionalFormatting>
  <conditionalFormatting sqref="F10:W10">
    <cfRule type="expression" dxfId="30" priority="4">
      <formula>(ISBLANK(F$5))</formula>
    </cfRule>
    <cfRule type="expression" dxfId="29" priority="5">
      <formula>(ISBLANK(F10))</formula>
    </cfRule>
  </conditionalFormatting>
  <dataValidations count="6">
    <dataValidation type="date" allowBlank="1" showInputMessage="1" showErrorMessage="1" sqref="CC9:CP9" xr:uid="{00000000-0002-0000-0200-000000000000}">
      <formula1>1</formula1>
      <formula2>54789</formula2>
    </dataValidation>
    <dataValidation type="list" allowBlank="1" showInputMessage="1" showErrorMessage="1" sqref="E262:E508" xr:uid="{00000000-0002-0000-0200-000001000000}">
      <formula1>Grund</formula1>
    </dataValidation>
    <dataValidation type="whole" allowBlank="1" showInputMessage="1" showErrorMessage="1" sqref="F9:CB9" xr:uid="{00000000-0002-0000-0200-000002000000}">
      <formula1>1</formula1>
      <formula2>16</formula2>
    </dataValidation>
    <dataValidation type="decimal" allowBlank="1" showInputMessage="1" showErrorMessage="1" sqref="F212:CP261" xr:uid="{00000000-0002-0000-0200-000003000000}">
      <formula1>0</formula1>
      <formula2>50</formula2>
    </dataValidation>
    <dataValidation type="decimal" allowBlank="1" showInputMessage="1" showErrorMessage="1" sqref="F8:CP8" xr:uid="{00000000-0002-0000-0200-000004000000}">
      <formula1>0</formula1>
      <formula2>1000000</formula2>
    </dataValidation>
    <dataValidation type="decimal" allowBlank="1" showInputMessage="1" showErrorMessage="1" sqref="F12:CP211" xr:uid="{E290816C-5381-4631-AFBE-A39505099305}">
      <formula1>0</formula1>
      <formula2>100</formula2>
    </dataValidation>
  </dataValidations>
  <pageMargins left="0.70866141732283472" right="0.70866141732283472" top="0.78740157480314965" bottom="0.78740157480314965" header="0.31496062992125984" footer="0.31496062992125984"/>
  <pageSetup paperSize="9" scale="38" fitToHeight="0" pageOrder="overThenDown" orientation="landscape" r:id="rId1"/>
  <rowBreaks count="1" manualBreakCount="1">
    <brk id="41" max="19" man="1"/>
  </rowBreaks>
  <legacyDrawing r:id="rId2"/>
  <extLst>
    <ext xmlns:x14="http://schemas.microsoft.com/office/spreadsheetml/2009/9/main" uri="{78C0D931-6437-407d-A8EE-F0AAD7539E65}">
      <x14:conditionalFormattings>
        <x14:conditionalFormatting xmlns:xm="http://schemas.microsoft.com/office/excel/2006/main">
          <x14:cfRule type="notContainsText" priority="82" operator="notContains" id="{6E104A24-E57E-4542-B1E1-61B136EBA78B}">
            <xm:f>ISERROR(SEARCH($CC$10,CC10))</xm:f>
            <xm:f>$CC$10</xm:f>
            <x14:dxf>
              <fill>
                <patternFill>
                  <bgColor rgb="FF00B0F0"/>
                </patternFill>
              </fill>
            </x14:dxf>
          </x14:cfRule>
          <xm:sqref>CC10</xm:sqref>
        </x14:conditionalFormatting>
        <x14:conditionalFormatting xmlns:xm="http://schemas.microsoft.com/office/excel/2006/main">
          <x14:cfRule type="notContainsText" priority="81" operator="notContains" id="{5C4A6627-0D0E-4C5C-BBBC-0A4F564DE3C9}">
            <xm:f>ISERROR(SEARCH($CD$10,CD10))</xm:f>
            <xm:f>$CD$10</xm:f>
            <x14:dxf>
              <fill>
                <patternFill>
                  <bgColor rgb="FF00B0F0"/>
                </patternFill>
              </fill>
            </x14:dxf>
          </x14:cfRule>
          <xm:sqref>CD10</xm:sqref>
        </x14:conditionalFormatting>
        <x14:conditionalFormatting xmlns:xm="http://schemas.microsoft.com/office/excel/2006/main">
          <x14:cfRule type="notContainsText" priority="80" operator="notContains" id="{C862C04F-137D-4C58-B918-1ED0359E82D6}">
            <xm:f>ISERROR(SEARCH($CE$10,CE10))</xm:f>
            <xm:f>$CE$10</xm:f>
            <x14:dxf>
              <fill>
                <patternFill>
                  <bgColor rgb="FF00B0F0"/>
                </patternFill>
              </fill>
            </x14:dxf>
          </x14:cfRule>
          <xm:sqref>CE10</xm:sqref>
        </x14:conditionalFormatting>
        <x14:conditionalFormatting xmlns:xm="http://schemas.microsoft.com/office/excel/2006/main">
          <x14:cfRule type="notContainsText" priority="79" operator="notContains" id="{6A0836B2-B5DD-4937-88D7-CC2D0BB694DF}">
            <xm:f>ISERROR(SEARCH($CF$10,CF10))</xm:f>
            <xm:f>$CF$10</xm:f>
            <x14:dxf>
              <fill>
                <patternFill>
                  <bgColor rgb="FF00B0F0"/>
                </patternFill>
              </fill>
            </x14:dxf>
          </x14:cfRule>
          <xm:sqref>CF10</xm:sqref>
        </x14:conditionalFormatting>
        <x14:conditionalFormatting xmlns:xm="http://schemas.microsoft.com/office/excel/2006/main">
          <x14:cfRule type="notContainsText" priority="78" operator="notContains" id="{1BA1FDAC-AFDA-4C05-8022-B8CB69A3F72F}">
            <xm:f>ISERROR(SEARCH($CG$10,CG10))</xm:f>
            <xm:f>$CG$10</xm:f>
            <x14:dxf>
              <fill>
                <patternFill>
                  <bgColor rgb="FF00B0F0"/>
                </patternFill>
              </fill>
            </x14:dxf>
          </x14:cfRule>
          <xm:sqref>CG10</xm:sqref>
        </x14:conditionalFormatting>
        <x14:conditionalFormatting xmlns:xm="http://schemas.microsoft.com/office/excel/2006/main">
          <x14:cfRule type="notContainsText" priority="77" operator="notContains" id="{27A8B97E-4D56-4480-B316-E2DE2E95B866}">
            <xm:f>ISERROR(SEARCH($CH$10,CH10))</xm:f>
            <xm:f>$CH$10</xm:f>
            <x14:dxf>
              <fill>
                <patternFill>
                  <bgColor rgb="FF00B0F0"/>
                </patternFill>
              </fill>
            </x14:dxf>
          </x14:cfRule>
          <xm:sqref>CH10</xm:sqref>
        </x14:conditionalFormatting>
        <x14:conditionalFormatting xmlns:xm="http://schemas.microsoft.com/office/excel/2006/main">
          <x14:cfRule type="notContainsText" priority="76" operator="notContains" id="{268E8BB8-F517-4D02-82D2-4B49F64F4C9A}">
            <xm:f>ISERROR(SEARCH($CI$10,CI10))</xm:f>
            <xm:f>$CI$10</xm:f>
            <x14:dxf>
              <fill>
                <patternFill>
                  <bgColor rgb="FF00B0F0"/>
                </patternFill>
              </fill>
            </x14:dxf>
          </x14:cfRule>
          <xm:sqref>CI10</xm:sqref>
        </x14:conditionalFormatting>
        <x14:conditionalFormatting xmlns:xm="http://schemas.microsoft.com/office/excel/2006/main">
          <x14:cfRule type="notContainsText" priority="75" operator="notContains" id="{34901717-4FAC-460B-9A94-059C58458D56}">
            <xm:f>ISERROR(SEARCH($CJ$10,CJ10))</xm:f>
            <xm:f>$CJ$10</xm:f>
            <x14:dxf>
              <fill>
                <patternFill>
                  <bgColor rgb="FF00B0F0"/>
                </patternFill>
              </fill>
            </x14:dxf>
          </x14:cfRule>
          <xm:sqref>CJ10</xm:sqref>
        </x14:conditionalFormatting>
        <x14:conditionalFormatting xmlns:xm="http://schemas.microsoft.com/office/excel/2006/main">
          <x14:cfRule type="notContainsText" priority="74" operator="notContains" id="{A0F09BAE-20F1-4CC0-9194-E2DD172C11B0}">
            <xm:f>ISERROR(SEARCH($CK$10,CK10))</xm:f>
            <xm:f>$CK$10</xm:f>
            <x14:dxf>
              <fill>
                <patternFill>
                  <bgColor rgb="FF00B0F0"/>
                </patternFill>
              </fill>
            </x14:dxf>
          </x14:cfRule>
          <xm:sqref>CK10</xm:sqref>
        </x14:conditionalFormatting>
        <x14:conditionalFormatting xmlns:xm="http://schemas.microsoft.com/office/excel/2006/main">
          <x14:cfRule type="notContainsText" priority="73" operator="notContains" id="{4F0B00CD-1FA2-4AB0-A702-7818FA0BB147}">
            <xm:f>ISERROR(SEARCH($CL$10,CL10))</xm:f>
            <xm:f>$CL$10</xm:f>
            <x14:dxf>
              <fill>
                <patternFill>
                  <bgColor rgb="FF00B0F0"/>
                </patternFill>
              </fill>
            </x14:dxf>
          </x14:cfRule>
          <xm:sqref>CL10</xm:sqref>
        </x14:conditionalFormatting>
        <x14:conditionalFormatting xmlns:xm="http://schemas.microsoft.com/office/excel/2006/main">
          <x14:cfRule type="notContainsText" priority="72" operator="notContains" id="{C7823434-CCB2-4FC6-AC21-C897AB1384D9}">
            <xm:f>ISERROR(SEARCH($CM$10,CM10))</xm:f>
            <xm:f>$CM$10</xm:f>
            <x14:dxf>
              <fill>
                <patternFill>
                  <bgColor rgb="FF00B0F0"/>
                </patternFill>
              </fill>
            </x14:dxf>
          </x14:cfRule>
          <xm:sqref>CM10</xm:sqref>
        </x14:conditionalFormatting>
        <x14:conditionalFormatting xmlns:xm="http://schemas.microsoft.com/office/excel/2006/main">
          <x14:cfRule type="notContainsText" priority="71" operator="notContains" id="{D09A87B4-9818-47FB-B479-B5B5FEBC860F}">
            <xm:f>ISERROR(SEARCH($CN$10,CN10))</xm:f>
            <xm:f>$CN$10</xm:f>
            <x14:dxf>
              <fill>
                <patternFill>
                  <bgColor rgb="FF00B0F0"/>
                </patternFill>
              </fill>
            </x14:dxf>
          </x14:cfRule>
          <xm:sqref>CN10</xm:sqref>
        </x14:conditionalFormatting>
        <x14:conditionalFormatting xmlns:xm="http://schemas.microsoft.com/office/excel/2006/main">
          <x14:cfRule type="notContainsText" priority="70" operator="notContains" id="{F488AE6E-0D40-4146-BEE6-8B73A508542E}">
            <xm:f>ISERROR(SEARCH($CO$10,CO10))</xm:f>
            <xm:f>$CO$10</xm:f>
            <x14:dxf>
              <fill>
                <patternFill>
                  <bgColor rgb="FF00B0F0"/>
                </patternFill>
              </fill>
            </x14:dxf>
          </x14:cfRule>
          <xm:sqref>CO10</xm:sqref>
        </x14:conditionalFormatting>
        <x14:conditionalFormatting xmlns:xm="http://schemas.microsoft.com/office/excel/2006/main">
          <x14:cfRule type="notContainsText" priority="69" operator="notContains" id="{449BB380-8752-46B2-807F-9CE2A4A7752C}">
            <xm:f>ISERROR(SEARCH($CP$10,CP10))</xm:f>
            <xm:f>$CP$10</xm:f>
            <x14:dxf>
              <fill>
                <patternFill>
                  <bgColor rgb="FF00B0F0"/>
                </patternFill>
              </fill>
            </x14:dxf>
          </x14:cfRule>
          <xm:sqref>CP10</xm:sqref>
        </x14:conditionalFormatting>
        <x14:conditionalFormatting xmlns:xm="http://schemas.microsoft.com/office/excel/2006/main">
          <x14:cfRule type="notContainsText" priority="17" operator="notContains" id="{36EBC46E-CCFF-450B-A09A-A65FBD7C7A87}">
            <xm:f>ISERROR(SEARCH($G$10,G10))</xm:f>
            <xm:f>$G$10</xm:f>
            <x14:dxf>
              <fill>
                <patternFill>
                  <bgColor rgb="FF00B0F0"/>
                </patternFill>
              </fill>
            </x14:dxf>
          </x14:cfRule>
          <xm:sqref>G10</xm:sqref>
        </x14:conditionalFormatting>
        <x14:conditionalFormatting xmlns:xm="http://schemas.microsoft.com/office/excel/2006/main">
          <x14:cfRule type="notContainsText" priority="16" operator="notContains" id="{6C84EA98-1144-49E5-AE17-CCE164808029}">
            <xm:f>ISERROR(SEARCH($H$10,H10))</xm:f>
            <xm:f>$H$10</xm:f>
            <x14:dxf>
              <fill>
                <patternFill>
                  <bgColor rgb="FF00B0F0"/>
                </patternFill>
              </fill>
            </x14:dxf>
          </x14:cfRule>
          <xm:sqref>H10</xm:sqref>
        </x14:conditionalFormatting>
        <x14:conditionalFormatting xmlns:xm="http://schemas.microsoft.com/office/excel/2006/main">
          <x14:cfRule type="notContainsText" priority="15" operator="notContains" id="{65A15DF9-518C-4F85-8D55-32A0C9F42092}">
            <xm:f>ISERROR(SEARCH($I$10,I10))</xm:f>
            <xm:f>$I$10</xm:f>
            <x14:dxf>
              <fill>
                <patternFill>
                  <bgColor rgb="FF00B0F0"/>
                </patternFill>
              </fill>
            </x14:dxf>
          </x14:cfRule>
          <xm:sqref>I10</xm:sqref>
        </x14:conditionalFormatting>
        <x14:conditionalFormatting xmlns:xm="http://schemas.microsoft.com/office/excel/2006/main">
          <x14:cfRule type="notContainsText" priority="14" operator="notContains" id="{3EDF4798-D576-485C-9644-78AB1B89B7AF}">
            <xm:f>ISERROR(SEARCH($J$10,J10))</xm:f>
            <xm:f>$J$10</xm:f>
            <x14:dxf>
              <fill>
                <patternFill>
                  <bgColor rgb="FF00B0F0"/>
                </patternFill>
              </fill>
            </x14:dxf>
          </x14:cfRule>
          <xm:sqref>J10:W10</xm:sqref>
        </x14:conditionalFormatting>
        <x14:conditionalFormatting xmlns:xm="http://schemas.microsoft.com/office/excel/2006/main">
          <x14:cfRule type="notContainsText" priority="9" operator="notContains" id="{BBB119CB-65FF-4E48-B0D3-736926B597D2}">
            <xm:f>ISERROR(SEARCH($O$10,H10))</xm:f>
            <xm:f>$O$10</xm:f>
            <x14:dxf>
              <fill>
                <patternFill>
                  <bgColor rgb="FF00B0F0"/>
                </patternFill>
              </fill>
            </x14:dxf>
          </x14:cfRule>
          <xm:sqref>H10:W10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6000000}">
          <x14:formula1>
            <xm:f>versteckt!$A$1:$A$3</xm:f>
          </x14:formula1>
          <xm:sqref>F5:CP5</xm:sqref>
        </x14:dataValidation>
        <x14:dataValidation type="list" allowBlank="1" showInputMessage="1" showErrorMessage="1" xr:uid="{00000000-0002-0000-0200-000007000000}">
          <x14:formula1>
            <xm:f>versteckt!$C$1:$C$12</xm:f>
          </x14:formula1>
          <xm:sqref>D262:D508</xm:sqref>
        </x14:dataValidation>
        <x14:dataValidation type="list" allowBlank="1" showInputMessage="1" showErrorMessage="1" xr:uid="{00000000-0002-0000-0200-000008000000}">
          <x14:formula1>
            <xm:f>versteckt!$C$1:$C$2</xm:f>
          </x14:formula1>
          <xm:sqref>D12:D261</xm:sqref>
        </x14:dataValidation>
        <x14:dataValidation type="list" allowBlank="1" showInputMessage="1" showErrorMessage="1" xr:uid="{6621A1A2-744A-42B6-B38F-FA4876156CA0}">
          <x14:formula1>
            <xm:f>versteckt!$G$1:$G$8</xm:f>
          </x14:formula1>
          <xm:sqref>C12:C261</xm:sqref>
        </x14:dataValidation>
        <x14:dataValidation type="list" allowBlank="1" showInputMessage="1" showErrorMessage="1" xr:uid="{00E7E29B-5263-4D90-B050-3618B19ED330}">
          <x14:formula1>
            <xm:f>versteckt!$B$1:$B$2</xm:f>
          </x14:formula1>
          <xm:sqref>E12:E261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61"/>
  <sheetViews>
    <sheetView showGridLines="0" zoomScaleNormal="100" workbookViewId="0">
      <pane ySplit="6" topLeftCell="A7" activePane="bottomLeft" state="frozen"/>
      <selection pane="bottomLeft" activeCell="H7" sqref="H7"/>
    </sheetView>
  </sheetViews>
  <sheetFormatPr baseColWidth="10" defaultRowHeight="15" x14ac:dyDescent="0.25"/>
  <cols>
    <col min="1" max="1" width="10.28515625" customWidth="1"/>
    <col min="2" max="2" width="13" customWidth="1"/>
    <col min="3" max="3" width="43.5703125" customWidth="1"/>
    <col min="4" max="4" width="15.7109375" customWidth="1"/>
    <col min="5" max="5" width="14.5703125" customWidth="1"/>
    <col min="6" max="6" width="14.7109375" customWidth="1"/>
    <col min="7" max="7" width="23.5703125" customWidth="1"/>
    <col min="8" max="8" width="33.5703125" customWidth="1"/>
    <col min="9" max="9" width="24.140625" customWidth="1"/>
    <col min="10" max="10" width="24.140625" hidden="1" customWidth="1"/>
    <col min="11" max="11" width="11.42578125" customWidth="1"/>
    <col min="12" max="12" width="36.42578125" customWidth="1"/>
  </cols>
  <sheetData>
    <row r="1" spans="1:10" x14ac:dyDescent="0.25">
      <c r="A1" s="8" t="s">
        <v>5</v>
      </c>
      <c r="B1" s="8"/>
      <c r="C1" s="7"/>
      <c r="D1" s="7"/>
      <c r="E1" s="7"/>
      <c r="F1" s="7"/>
      <c r="G1" s="7"/>
      <c r="H1" s="7"/>
    </row>
    <row r="2" spans="1:10" ht="25.5" x14ac:dyDescent="0.35">
      <c r="A2" s="11" t="s">
        <v>137</v>
      </c>
      <c r="B2" s="11"/>
      <c r="C2" s="7"/>
    </row>
    <row r="3" spans="1:10" ht="6.75" customHeight="1" x14ac:dyDescent="0.35">
      <c r="A3" s="11"/>
      <c r="B3" s="11"/>
      <c r="C3" s="7"/>
    </row>
    <row r="4" spans="1:10" x14ac:dyDescent="0.25">
      <c r="A4" s="48" t="s">
        <v>145</v>
      </c>
      <c r="B4" s="48"/>
      <c r="C4" s="7"/>
    </row>
    <row r="5" spans="1:10" ht="6" customHeight="1" thickBot="1" x14ac:dyDescent="0.4">
      <c r="A5" s="11"/>
      <c r="B5" s="11"/>
      <c r="C5" s="7"/>
    </row>
    <row r="6" spans="1:10" ht="52.5" thickBot="1" x14ac:dyDescent="0.3">
      <c r="A6" s="49" t="s">
        <v>111</v>
      </c>
      <c r="B6" s="155" t="s">
        <v>112</v>
      </c>
      <c r="C6" s="50" t="s">
        <v>16</v>
      </c>
      <c r="D6" s="51" t="s">
        <v>23</v>
      </c>
      <c r="E6" s="51" t="s">
        <v>24</v>
      </c>
      <c r="F6" s="51" t="s">
        <v>63</v>
      </c>
      <c r="G6" s="51" t="s">
        <v>32</v>
      </c>
      <c r="H6" s="52" t="s">
        <v>119</v>
      </c>
      <c r="I6" s="52" t="s">
        <v>120</v>
      </c>
      <c r="J6" s="52" t="s">
        <v>129</v>
      </c>
    </row>
    <row r="7" spans="1:10" x14ac:dyDescent="0.25">
      <c r="A7" s="138" t="str">
        <f>IF('Erfassung Schulungstunden'!A12&lt;&gt;"",'Erfassung Schulungstunden'!A12,"")</f>
        <v/>
      </c>
      <c r="B7" s="156" t="str">
        <f>IF('Erfassung Schulungstunden'!B12="","",'Erfassung Schulungstunden'!B12)</f>
        <v/>
      </c>
      <c r="C7" s="139" t="str">
        <f>IF('Erfassung Schulungstunden'!C12&lt;&gt;"",'Erfassung Schulungstunden'!C12,"")</f>
        <v/>
      </c>
      <c r="D7" s="164" t="str">
        <f>IF('Erfassung Schulungstunden'!A12="","",SUMIFS('Erfassung Schulungstunden'!F12:CP12,'Erfassung Schulungstunden'!$F$5:$CP$5,"Fortbildung"))</f>
        <v/>
      </c>
      <c r="E7" s="164" t="str">
        <f>IF('Erfassung Schulungstunden'!A12="","",SUMIFS('Erfassung Schulungstunden'!F12:CP12,'Erfassung Schulungstunden'!$F$5:$CP$5,"Basisschulung Theorie"))</f>
        <v/>
      </c>
      <c r="F7" s="164" t="str">
        <f>IF('Erfassung Schulungstunden'!A12="","",SUMIFS('Erfassung Schulungstunden'!F12:CP12,'Erfassung Schulungstunden'!$F$5:$CP$5,"Basisschulung Praxis"))</f>
        <v/>
      </c>
      <c r="G7" s="139" t="str">
        <f>IF(AND(D7="",E7="",F7=""),"",IF('Erfassung Schulungstunden'!CQ12=1,"Sollvorgabe erfüllt",IF('Erfassung Schulungstunden'!CR12=1,"Sollvorgabe nicht erfüllt",IF('Erfassung Schulungstunden'!CS12=1,"Wert begründen"))))</f>
        <v/>
      </c>
      <c r="H7" s="142"/>
      <c r="I7" s="142"/>
      <c r="J7" s="165">
        <f>COUNTA(H7)</f>
        <v>0</v>
      </c>
    </row>
    <row r="8" spans="1:10" x14ac:dyDescent="0.25">
      <c r="A8" s="140" t="str">
        <f>IF('Erfassung Schulungstunden'!A13&lt;&gt;"",'Erfassung Schulungstunden'!A13,"")</f>
        <v/>
      </c>
      <c r="B8" s="156" t="str">
        <f>IF('Erfassung Schulungstunden'!B13="","",'Erfassung Schulungstunden'!B13)</f>
        <v/>
      </c>
      <c r="C8" s="141" t="str">
        <f>IF('Erfassung Schulungstunden'!C13&lt;&gt;"",'Erfassung Schulungstunden'!C13,"")</f>
        <v/>
      </c>
      <c r="D8" s="164" t="str">
        <f>IF('Erfassung Schulungstunden'!A13="","",SUMIFS('Erfassung Schulungstunden'!F13:CP13,'Erfassung Schulungstunden'!$F$5:$CP$5,"Fortbildung"))</f>
        <v/>
      </c>
      <c r="E8" s="164" t="str">
        <f>IF('Erfassung Schulungstunden'!A13="","",SUMIFS('Erfassung Schulungstunden'!F13:CP13,'Erfassung Schulungstunden'!$F$5:$CP$5,"Basisschulung Theorie"))</f>
        <v/>
      </c>
      <c r="F8" s="164" t="str">
        <f>IF('Erfassung Schulungstunden'!A13="","",SUMIFS('Erfassung Schulungstunden'!F13:CP13,'Erfassung Schulungstunden'!$F$5:$CP$5,"Basisschulung Praxis"))</f>
        <v/>
      </c>
      <c r="G8" s="139" t="str">
        <f>IF(AND(D8="",E8="",F8=""),"",IF('Erfassung Schulungstunden'!CQ13=1,"Sollvorgabe erfüllt",IF('Erfassung Schulungstunden'!CR13=1,"Sollvorgabe nicht erfüllt",IF('Erfassung Schulungstunden'!CS13=1,"Wert begründen"))))</f>
        <v/>
      </c>
      <c r="H8" s="142"/>
      <c r="I8" s="142"/>
      <c r="J8" s="165">
        <f t="shared" ref="J8:J71" si="0">COUNTA(H8)</f>
        <v>0</v>
      </c>
    </row>
    <row r="9" spans="1:10" x14ac:dyDescent="0.25">
      <c r="A9" s="140" t="str">
        <f>IF('Erfassung Schulungstunden'!A14&lt;&gt;"",'Erfassung Schulungstunden'!A14,"")</f>
        <v/>
      </c>
      <c r="B9" s="156" t="str">
        <f>IF('Erfassung Schulungstunden'!B14="","",'Erfassung Schulungstunden'!B14)</f>
        <v/>
      </c>
      <c r="C9" s="141" t="str">
        <f>IF('Erfassung Schulungstunden'!C14&lt;&gt;"",'Erfassung Schulungstunden'!C14,"")</f>
        <v/>
      </c>
      <c r="D9" s="164" t="str">
        <f>IF('Erfassung Schulungstunden'!A14="","",SUMIFS('Erfassung Schulungstunden'!F14:CP14,'Erfassung Schulungstunden'!$F$5:$CP$5,"Fortbildung"))</f>
        <v/>
      </c>
      <c r="E9" s="164" t="str">
        <f>IF('Erfassung Schulungstunden'!A14="","",SUMIFS('Erfassung Schulungstunden'!F14:CP14,'Erfassung Schulungstunden'!$F$5:$CP$5,"Basisschulung Theorie"))</f>
        <v/>
      </c>
      <c r="F9" s="164" t="str">
        <f>IF('Erfassung Schulungstunden'!A14="","",SUMIFS('Erfassung Schulungstunden'!F14:CP14,'Erfassung Schulungstunden'!$F$5:$CP$5,"Basisschulung Praxis"))</f>
        <v/>
      </c>
      <c r="G9" s="139" t="str">
        <f>IF(AND(D9="",E9="",F9=""),"",IF('Erfassung Schulungstunden'!CQ14=1,"Sollvorgabe erfüllt",IF('Erfassung Schulungstunden'!CR14=1,"Sollvorgabe nicht erfüllt",IF('Erfassung Schulungstunden'!CS14=1,"Wert begründen"))))</f>
        <v/>
      </c>
      <c r="H9" s="142"/>
      <c r="I9" s="142"/>
      <c r="J9" s="165">
        <f t="shared" si="0"/>
        <v>0</v>
      </c>
    </row>
    <row r="10" spans="1:10" x14ac:dyDescent="0.25">
      <c r="A10" s="140" t="str">
        <f>IF('Erfassung Schulungstunden'!A15&lt;&gt;"",'Erfassung Schulungstunden'!A15,"")</f>
        <v/>
      </c>
      <c r="B10" s="156" t="str">
        <f>IF('Erfassung Schulungstunden'!B15="","",'Erfassung Schulungstunden'!B15)</f>
        <v/>
      </c>
      <c r="C10" s="141" t="str">
        <f>IF('Erfassung Schulungstunden'!C15&lt;&gt;"",'Erfassung Schulungstunden'!C15,"")</f>
        <v/>
      </c>
      <c r="D10" s="164" t="str">
        <f>IF('Erfassung Schulungstunden'!A15="","",SUMIFS('Erfassung Schulungstunden'!F15:CP15,'Erfassung Schulungstunden'!$F$5:$CP$5,"Fortbildung"))</f>
        <v/>
      </c>
      <c r="E10" s="164" t="str">
        <f>IF('Erfassung Schulungstunden'!A15="","",SUMIFS('Erfassung Schulungstunden'!F15:CP15,'Erfassung Schulungstunden'!$F$5:$CP$5,"Basisschulung Theorie"))</f>
        <v/>
      </c>
      <c r="F10" s="164" t="str">
        <f>IF('Erfassung Schulungstunden'!A15="","",SUMIFS('Erfassung Schulungstunden'!F15:CP15,'Erfassung Schulungstunden'!$F$5:$CP$5,"Basisschulung Praxis"))</f>
        <v/>
      </c>
      <c r="G10" s="139" t="str">
        <f>IF(AND(D10="",E10="",F10=""),"",IF('Erfassung Schulungstunden'!CQ15=1,"Sollvorgabe erfüllt",IF('Erfassung Schulungstunden'!CR15=1,"Sollvorgabe nicht erfüllt",IF('Erfassung Schulungstunden'!CS15=1,"Wert begründen"))))</f>
        <v/>
      </c>
      <c r="H10" s="142"/>
      <c r="I10" s="142"/>
      <c r="J10" s="165">
        <f t="shared" si="0"/>
        <v>0</v>
      </c>
    </row>
    <row r="11" spans="1:10" x14ac:dyDescent="0.25">
      <c r="A11" s="140" t="str">
        <f>IF('Erfassung Schulungstunden'!A16&lt;&gt;"",'Erfassung Schulungstunden'!A16,"")</f>
        <v/>
      </c>
      <c r="B11" s="156" t="str">
        <f>IF('Erfassung Schulungstunden'!B16="","",'Erfassung Schulungstunden'!B16)</f>
        <v/>
      </c>
      <c r="C11" s="141" t="str">
        <f>IF('Erfassung Schulungstunden'!C16&lt;&gt;"",'Erfassung Schulungstunden'!C16,"")</f>
        <v/>
      </c>
      <c r="D11" s="164" t="str">
        <f>IF('Erfassung Schulungstunden'!A16="","",SUMIFS('Erfassung Schulungstunden'!F16:CP16,'Erfassung Schulungstunden'!$F$5:$CP$5,"Fortbildung"))</f>
        <v/>
      </c>
      <c r="E11" s="164" t="str">
        <f>IF('Erfassung Schulungstunden'!A16="","",SUMIFS('Erfassung Schulungstunden'!F16:CP16,'Erfassung Schulungstunden'!$F$5:$CP$5,"Basisschulung Theorie"))</f>
        <v/>
      </c>
      <c r="F11" s="164" t="str">
        <f>IF('Erfassung Schulungstunden'!A16="","",SUMIFS('Erfassung Schulungstunden'!F16:CP16,'Erfassung Schulungstunden'!$F$5:$CP$5,"Basisschulung Praxis"))</f>
        <v/>
      </c>
      <c r="G11" s="139" t="str">
        <f>IF(AND(D11="",E11="",F11=""),"",IF('Erfassung Schulungstunden'!CQ16=1,"Sollvorgabe erfüllt",IF('Erfassung Schulungstunden'!CR16=1,"Sollvorgabe nicht erfüllt",IF('Erfassung Schulungstunden'!CS16=1,"Wert begründen"))))</f>
        <v/>
      </c>
      <c r="H11" s="142"/>
      <c r="I11" s="142"/>
      <c r="J11" s="165">
        <f t="shared" si="0"/>
        <v>0</v>
      </c>
    </row>
    <row r="12" spans="1:10" x14ac:dyDescent="0.25">
      <c r="A12" s="140" t="str">
        <f>IF('Erfassung Schulungstunden'!A17&lt;&gt;"",'Erfassung Schulungstunden'!A17,"")</f>
        <v/>
      </c>
      <c r="B12" s="156" t="str">
        <f>IF('Erfassung Schulungstunden'!B17="","",'Erfassung Schulungstunden'!B17)</f>
        <v/>
      </c>
      <c r="C12" s="141" t="str">
        <f>IF('Erfassung Schulungstunden'!C17&lt;&gt;"",'Erfassung Schulungstunden'!C17,"")</f>
        <v/>
      </c>
      <c r="D12" s="164" t="str">
        <f>IF('Erfassung Schulungstunden'!A17="","",SUMIFS('Erfassung Schulungstunden'!F17:CP17,'Erfassung Schulungstunden'!$F$5:$CP$5,"Fortbildung"))</f>
        <v/>
      </c>
      <c r="E12" s="164" t="str">
        <f>IF('Erfassung Schulungstunden'!A17="","",SUMIFS('Erfassung Schulungstunden'!F17:CP17,'Erfassung Schulungstunden'!$F$5:$CP$5,"Basisschulung Theorie"))</f>
        <v/>
      </c>
      <c r="F12" s="164" t="str">
        <f>IF('Erfassung Schulungstunden'!A17="","",SUMIFS('Erfassung Schulungstunden'!F17:CP17,'Erfassung Schulungstunden'!$F$5:$CP$5,"Basisschulung Praxis"))</f>
        <v/>
      </c>
      <c r="G12" s="139" t="str">
        <f>IF(AND(D12="",E12="",F12=""),"",IF('Erfassung Schulungstunden'!CQ17=1,"Sollvorgabe erfüllt",IF('Erfassung Schulungstunden'!CR17=1,"Sollvorgabe nicht erfüllt",IF('Erfassung Schulungstunden'!CS17=1,"Wert begründen"))))</f>
        <v/>
      </c>
      <c r="H12" s="142"/>
      <c r="I12" s="142"/>
      <c r="J12" s="165">
        <f t="shared" si="0"/>
        <v>0</v>
      </c>
    </row>
    <row r="13" spans="1:10" x14ac:dyDescent="0.25">
      <c r="A13" s="140" t="str">
        <f>IF('Erfassung Schulungstunden'!A18&lt;&gt;"",'Erfassung Schulungstunden'!A18,"")</f>
        <v/>
      </c>
      <c r="B13" s="156" t="str">
        <f>IF('Erfassung Schulungstunden'!B18="","",'Erfassung Schulungstunden'!B18)</f>
        <v/>
      </c>
      <c r="C13" s="141" t="str">
        <f>IF('Erfassung Schulungstunden'!C18&lt;&gt;"",'Erfassung Schulungstunden'!C18,"")</f>
        <v/>
      </c>
      <c r="D13" s="164" t="str">
        <f>IF('Erfassung Schulungstunden'!A18="","",SUMIFS('Erfassung Schulungstunden'!F18:CP18,'Erfassung Schulungstunden'!$F$5:$CP$5,"Fortbildung"))</f>
        <v/>
      </c>
      <c r="E13" s="164" t="str">
        <f>IF('Erfassung Schulungstunden'!A18="","",SUMIFS('Erfassung Schulungstunden'!F18:CP18,'Erfassung Schulungstunden'!$F$5:$CP$5,"Basisschulung Theorie"))</f>
        <v/>
      </c>
      <c r="F13" s="164" t="str">
        <f>IF('Erfassung Schulungstunden'!A18="","",SUMIFS('Erfassung Schulungstunden'!F18:CP18,'Erfassung Schulungstunden'!$F$5:$CP$5,"Basisschulung Praxis"))</f>
        <v/>
      </c>
      <c r="G13" s="139" t="str">
        <f>IF(AND(D13="",E13="",F13=""),"",IF('Erfassung Schulungstunden'!CQ18=1,"Sollvorgabe erfüllt",IF('Erfassung Schulungstunden'!CR18=1,"Sollvorgabe nicht erfüllt",IF('Erfassung Schulungstunden'!CS18=1,"Wert begründen"))))</f>
        <v/>
      </c>
      <c r="H13" s="142"/>
      <c r="I13" s="142"/>
      <c r="J13" s="165">
        <f t="shared" si="0"/>
        <v>0</v>
      </c>
    </row>
    <row r="14" spans="1:10" x14ac:dyDescent="0.25">
      <c r="A14" s="140" t="str">
        <f>IF('Erfassung Schulungstunden'!A19&lt;&gt;"",'Erfassung Schulungstunden'!A19,"")</f>
        <v/>
      </c>
      <c r="B14" s="156" t="str">
        <f>IF('Erfassung Schulungstunden'!B19="","",'Erfassung Schulungstunden'!B19)</f>
        <v/>
      </c>
      <c r="C14" s="141" t="str">
        <f>IF('Erfassung Schulungstunden'!C19&lt;&gt;"",'Erfassung Schulungstunden'!C19,"")</f>
        <v/>
      </c>
      <c r="D14" s="164" t="str">
        <f>IF('Erfassung Schulungstunden'!A19="","",SUMIFS('Erfassung Schulungstunden'!F19:CP19,'Erfassung Schulungstunden'!$F$5:$CP$5,"Fortbildung"))</f>
        <v/>
      </c>
      <c r="E14" s="164" t="str">
        <f>IF('Erfassung Schulungstunden'!A19="","",SUMIFS('Erfassung Schulungstunden'!F19:CP19,'Erfassung Schulungstunden'!$F$5:$CP$5,"Basisschulung Theorie"))</f>
        <v/>
      </c>
      <c r="F14" s="164" t="str">
        <f>IF('Erfassung Schulungstunden'!A19="","",SUMIFS('Erfassung Schulungstunden'!F19:CP19,'Erfassung Schulungstunden'!$F$5:$CP$5,"Basisschulung Praxis"))</f>
        <v/>
      </c>
      <c r="G14" s="139" t="str">
        <f>IF(AND(D14="",E14="",F14=""),"",IF('Erfassung Schulungstunden'!CQ19=1,"Sollvorgabe erfüllt",IF('Erfassung Schulungstunden'!CR19=1,"Sollvorgabe nicht erfüllt",IF('Erfassung Schulungstunden'!CS19=1,"Wert begründen"))))</f>
        <v/>
      </c>
      <c r="H14" s="142"/>
      <c r="I14" s="142"/>
      <c r="J14" s="165">
        <f t="shared" si="0"/>
        <v>0</v>
      </c>
    </row>
    <row r="15" spans="1:10" x14ac:dyDescent="0.25">
      <c r="A15" s="140" t="str">
        <f>IF('Erfassung Schulungstunden'!A20&lt;&gt;"",'Erfassung Schulungstunden'!A20,"")</f>
        <v/>
      </c>
      <c r="B15" s="156" t="str">
        <f>IF('Erfassung Schulungstunden'!B20="","",'Erfassung Schulungstunden'!B20)</f>
        <v/>
      </c>
      <c r="C15" s="141" t="str">
        <f>IF('Erfassung Schulungstunden'!C20&lt;&gt;"",'Erfassung Schulungstunden'!C20,"")</f>
        <v/>
      </c>
      <c r="D15" s="164" t="str">
        <f>IF('Erfassung Schulungstunden'!A20="","",SUMIFS('Erfassung Schulungstunden'!F20:CP20,'Erfassung Schulungstunden'!$F$5:$CP$5,"Fortbildung"))</f>
        <v/>
      </c>
      <c r="E15" s="164" t="str">
        <f>IF('Erfassung Schulungstunden'!A20="","",SUMIFS('Erfassung Schulungstunden'!F20:CP20,'Erfassung Schulungstunden'!$F$5:$CP$5,"Basisschulung Theorie"))</f>
        <v/>
      </c>
      <c r="F15" s="164" t="str">
        <f>IF('Erfassung Schulungstunden'!A20="","",SUMIFS('Erfassung Schulungstunden'!F20:CP20,'Erfassung Schulungstunden'!$F$5:$CP$5,"Basisschulung Praxis"))</f>
        <v/>
      </c>
      <c r="G15" s="139" t="str">
        <f>IF(AND(D15="",E15="",F15=""),"",IF('Erfassung Schulungstunden'!CQ20=1,"Sollvorgabe erfüllt",IF('Erfassung Schulungstunden'!CR20=1,"Sollvorgabe nicht erfüllt",IF('Erfassung Schulungstunden'!CS20=1,"Wert begründen"))))</f>
        <v/>
      </c>
      <c r="H15" s="142"/>
      <c r="I15" s="142"/>
      <c r="J15" s="165">
        <f t="shared" si="0"/>
        <v>0</v>
      </c>
    </row>
    <row r="16" spans="1:10" x14ac:dyDescent="0.25">
      <c r="A16" s="140" t="str">
        <f>IF('Erfassung Schulungstunden'!A21&lt;&gt;"",'Erfassung Schulungstunden'!A21,"")</f>
        <v/>
      </c>
      <c r="B16" s="156" t="str">
        <f>IF('Erfassung Schulungstunden'!B21="","",'Erfassung Schulungstunden'!B21)</f>
        <v/>
      </c>
      <c r="C16" s="141" t="str">
        <f>IF('Erfassung Schulungstunden'!C21&lt;&gt;"",'Erfassung Schulungstunden'!C21,"")</f>
        <v/>
      </c>
      <c r="D16" s="164" t="str">
        <f>IF('Erfassung Schulungstunden'!A21="","",SUMIFS('Erfassung Schulungstunden'!F21:CP21,'Erfassung Schulungstunden'!$F$5:$CP$5,"Fortbildung"))</f>
        <v/>
      </c>
      <c r="E16" s="164" t="str">
        <f>IF('Erfassung Schulungstunden'!A21="","",SUMIFS('Erfassung Schulungstunden'!F21:CP21,'Erfassung Schulungstunden'!$F$5:$CP$5,"Basisschulung Theorie"))</f>
        <v/>
      </c>
      <c r="F16" s="164" t="str">
        <f>IF('Erfassung Schulungstunden'!A21="","",SUMIFS('Erfassung Schulungstunden'!F21:CP21,'Erfassung Schulungstunden'!$F$5:$CP$5,"Basisschulung Praxis"))</f>
        <v/>
      </c>
      <c r="G16" s="139" t="str">
        <f>IF(AND(D16="",E16="",F16=""),"",IF('Erfassung Schulungstunden'!CQ21=1,"Sollvorgabe erfüllt",IF('Erfassung Schulungstunden'!CR21=1,"Sollvorgabe nicht erfüllt",IF('Erfassung Schulungstunden'!CS21=1,"Wert begründen"))))</f>
        <v/>
      </c>
      <c r="H16" s="142"/>
      <c r="I16" s="142"/>
      <c r="J16" s="165">
        <f t="shared" si="0"/>
        <v>0</v>
      </c>
    </row>
    <row r="17" spans="1:10" x14ac:dyDescent="0.25">
      <c r="A17" s="140" t="str">
        <f>IF('Erfassung Schulungstunden'!A22&lt;&gt;"",'Erfassung Schulungstunden'!A22,"")</f>
        <v/>
      </c>
      <c r="B17" s="156" t="str">
        <f>IF('Erfassung Schulungstunden'!B22="","",'Erfassung Schulungstunden'!B22)</f>
        <v/>
      </c>
      <c r="C17" s="141" t="str">
        <f>IF('Erfassung Schulungstunden'!C22&lt;&gt;"",'Erfassung Schulungstunden'!C22,"")</f>
        <v/>
      </c>
      <c r="D17" s="164" t="str">
        <f>IF('Erfassung Schulungstunden'!A22="","",SUMIFS('Erfassung Schulungstunden'!F22:CP22,'Erfassung Schulungstunden'!$F$5:$CP$5,"Fortbildung"))</f>
        <v/>
      </c>
      <c r="E17" s="164" t="str">
        <f>IF('Erfassung Schulungstunden'!A22="","",SUMIFS('Erfassung Schulungstunden'!F22:CP22,'Erfassung Schulungstunden'!$F$5:$CP$5,"Basisschulung Theorie"))</f>
        <v/>
      </c>
      <c r="F17" s="164" t="str">
        <f>IF('Erfassung Schulungstunden'!A22="","",SUMIFS('Erfassung Schulungstunden'!F22:CP22,'Erfassung Schulungstunden'!$F$5:$CP$5,"Basisschulung Praxis"))</f>
        <v/>
      </c>
      <c r="G17" s="139" t="str">
        <f>IF(AND(D17="",E17="",F17=""),"",IF('Erfassung Schulungstunden'!CQ22=1,"Sollvorgabe erfüllt",IF('Erfassung Schulungstunden'!CR22=1,"Sollvorgabe nicht erfüllt",IF('Erfassung Schulungstunden'!CS22=1,"Wert begründen"))))</f>
        <v/>
      </c>
      <c r="H17" s="142"/>
      <c r="I17" s="142"/>
      <c r="J17" s="165">
        <f t="shared" si="0"/>
        <v>0</v>
      </c>
    </row>
    <row r="18" spans="1:10" x14ac:dyDescent="0.25">
      <c r="A18" s="140" t="str">
        <f>IF('Erfassung Schulungstunden'!A23&lt;&gt;"",'Erfassung Schulungstunden'!A23,"")</f>
        <v/>
      </c>
      <c r="B18" s="156" t="str">
        <f>IF('Erfassung Schulungstunden'!B23="","",'Erfassung Schulungstunden'!B23)</f>
        <v/>
      </c>
      <c r="C18" s="141" t="str">
        <f>IF('Erfassung Schulungstunden'!C23&lt;&gt;"",'Erfassung Schulungstunden'!C23,"")</f>
        <v/>
      </c>
      <c r="D18" s="164" t="str">
        <f>IF('Erfassung Schulungstunden'!A23="","",SUMIFS('Erfassung Schulungstunden'!F23:CP23,'Erfassung Schulungstunden'!$F$5:$CP$5,"Fortbildung"))</f>
        <v/>
      </c>
      <c r="E18" s="164" t="str">
        <f>IF('Erfassung Schulungstunden'!A23="","",SUMIFS('Erfassung Schulungstunden'!F23:CP23,'Erfassung Schulungstunden'!$F$5:$CP$5,"Basisschulung Theorie"))</f>
        <v/>
      </c>
      <c r="F18" s="164" t="str">
        <f>IF('Erfassung Schulungstunden'!A23="","",SUMIFS('Erfassung Schulungstunden'!F23:CP23,'Erfassung Schulungstunden'!$F$5:$CP$5,"Basisschulung Praxis"))</f>
        <v/>
      </c>
      <c r="G18" s="139" t="str">
        <f>IF(AND(D18="",E18="",F18=""),"",IF('Erfassung Schulungstunden'!CQ23=1,"Sollvorgabe erfüllt",IF('Erfassung Schulungstunden'!CR23=1,"Sollvorgabe nicht erfüllt",IF('Erfassung Schulungstunden'!CS23=1,"Wert begründen"))))</f>
        <v/>
      </c>
      <c r="H18" s="142"/>
      <c r="I18" s="142"/>
      <c r="J18" s="165">
        <f t="shared" si="0"/>
        <v>0</v>
      </c>
    </row>
    <row r="19" spans="1:10" x14ac:dyDescent="0.25">
      <c r="A19" s="140" t="str">
        <f>IF('Erfassung Schulungstunden'!A24&lt;&gt;"",'Erfassung Schulungstunden'!A24,"")</f>
        <v/>
      </c>
      <c r="B19" s="156" t="str">
        <f>IF('Erfassung Schulungstunden'!B24="","",'Erfassung Schulungstunden'!B24)</f>
        <v/>
      </c>
      <c r="C19" s="141" t="str">
        <f>IF('Erfassung Schulungstunden'!C24&lt;&gt;"",'Erfassung Schulungstunden'!C24,"")</f>
        <v/>
      </c>
      <c r="D19" s="164" t="str">
        <f>IF('Erfassung Schulungstunden'!A24="","",SUMIFS('Erfassung Schulungstunden'!F24:CP24,'Erfassung Schulungstunden'!$F$5:$CP$5,"Fortbildung"))</f>
        <v/>
      </c>
      <c r="E19" s="164" t="str">
        <f>IF('Erfassung Schulungstunden'!A24="","",SUMIFS('Erfassung Schulungstunden'!F24:CP24,'Erfassung Schulungstunden'!$F$5:$CP$5,"Basisschulung Theorie"))</f>
        <v/>
      </c>
      <c r="F19" s="164" t="str">
        <f>IF('Erfassung Schulungstunden'!A24="","",SUMIFS('Erfassung Schulungstunden'!F24:CP24,'Erfassung Schulungstunden'!$F$5:$CP$5,"Basisschulung Praxis"))</f>
        <v/>
      </c>
      <c r="G19" s="139" t="str">
        <f>IF(AND(D19="",E19="",F19=""),"",IF('Erfassung Schulungstunden'!CQ24=1,"Sollvorgabe erfüllt",IF('Erfassung Schulungstunden'!CR24=1,"Sollvorgabe nicht erfüllt",IF('Erfassung Schulungstunden'!CS24=1,"Wert begründen"))))</f>
        <v/>
      </c>
      <c r="H19" s="142"/>
      <c r="I19" s="142"/>
      <c r="J19" s="165">
        <f t="shared" si="0"/>
        <v>0</v>
      </c>
    </row>
    <row r="20" spans="1:10" x14ac:dyDescent="0.25">
      <c r="A20" s="140" t="str">
        <f>IF('Erfassung Schulungstunden'!A25&lt;&gt;"",'Erfassung Schulungstunden'!A25,"")</f>
        <v/>
      </c>
      <c r="B20" s="156" t="str">
        <f>IF('Erfassung Schulungstunden'!B25="","",'Erfassung Schulungstunden'!B25)</f>
        <v/>
      </c>
      <c r="C20" s="141" t="str">
        <f>IF('Erfassung Schulungstunden'!C25&lt;&gt;"",'Erfassung Schulungstunden'!C25,"")</f>
        <v/>
      </c>
      <c r="D20" s="164" t="str">
        <f>IF('Erfassung Schulungstunden'!A25="","",SUMIFS('Erfassung Schulungstunden'!F25:CP25,'Erfassung Schulungstunden'!$F$5:$CP$5,"Fortbildung"))</f>
        <v/>
      </c>
      <c r="E20" s="164" t="str">
        <f>IF('Erfassung Schulungstunden'!A25="","",SUMIFS('Erfassung Schulungstunden'!F25:CP25,'Erfassung Schulungstunden'!$F$5:$CP$5,"Basisschulung Theorie"))</f>
        <v/>
      </c>
      <c r="F20" s="164" t="str">
        <f>IF('Erfassung Schulungstunden'!A25="","",SUMIFS('Erfassung Schulungstunden'!F25:CP25,'Erfassung Schulungstunden'!$F$5:$CP$5,"Basisschulung Praxis"))</f>
        <v/>
      </c>
      <c r="G20" s="139" t="str">
        <f>IF(AND(D20="",E20="",F20=""),"",IF('Erfassung Schulungstunden'!CQ25=1,"Sollvorgabe erfüllt",IF('Erfassung Schulungstunden'!CR25=1,"Sollvorgabe nicht erfüllt",IF('Erfassung Schulungstunden'!CS25=1,"Wert begründen"))))</f>
        <v/>
      </c>
      <c r="H20" s="142"/>
      <c r="I20" s="142"/>
      <c r="J20" s="165">
        <f t="shared" si="0"/>
        <v>0</v>
      </c>
    </row>
    <row r="21" spans="1:10" x14ac:dyDescent="0.25">
      <c r="A21" s="140" t="str">
        <f>IF('Erfassung Schulungstunden'!A26&lt;&gt;"",'Erfassung Schulungstunden'!A26,"")</f>
        <v/>
      </c>
      <c r="B21" s="156" t="str">
        <f>IF('Erfassung Schulungstunden'!B26="","",'Erfassung Schulungstunden'!B26)</f>
        <v/>
      </c>
      <c r="C21" s="141" t="str">
        <f>IF('Erfassung Schulungstunden'!C26&lt;&gt;"",'Erfassung Schulungstunden'!C26,"")</f>
        <v/>
      </c>
      <c r="D21" s="164" t="str">
        <f>IF('Erfassung Schulungstunden'!A26="","",SUMIFS('Erfassung Schulungstunden'!F26:CP26,'Erfassung Schulungstunden'!$F$5:$CP$5,"Fortbildung"))</f>
        <v/>
      </c>
      <c r="E21" s="164" t="str">
        <f>IF('Erfassung Schulungstunden'!A26="","",SUMIFS('Erfassung Schulungstunden'!F26:CP26,'Erfassung Schulungstunden'!$F$5:$CP$5,"Basisschulung Theorie"))</f>
        <v/>
      </c>
      <c r="F21" s="164" t="str">
        <f>IF('Erfassung Schulungstunden'!A26="","",SUMIFS('Erfassung Schulungstunden'!F26:CP26,'Erfassung Schulungstunden'!$F$5:$CP$5,"Basisschulung Praxis"))</f>
        <v/>
      </c>
      <c r="G21" s="139" t="str">
        <f>IF(AND(D21="",E21="",F21=""),"",IF('Erfassung Schulungstunden'!CQ26=1,"Sollvorgabe erfüllt",IF('Erfassung Schulungstunden'!CR26=1,"Sollvorgabe nicht erfüllt",IF('Erfassung Schulungstunden'!CS26=1,"Wert begründen"))))</f>
        <v/>
      </c>
      <c r="H21" s="142"/>
      <c r="I21" s="142"/>
      <c r="J21" s="165">
        <f t="shared" si="0"/>
        <v>0</v>
      </c>
    </row>
    <row r="22" spans="1:10" x14ac:dyDescent="0.25">
      <c r="A22" s="140" t="str">
        <f>IF('Erfassung Schulungstunden'!A27&lt;&gt;"",'Erfassung Schulungstunden'!A27,"")</f>
        <v/>
      </c>
      <c r="B22" s="156" t="str">
        <f>IF('Erfassung Schulungstunden'!B27="","",'Erfassung Schulungstunden'!B27)</f>
        <v/>
      </c>
      <c r="C22" s="141" t="str">
        <f>IF('Erfassung Schulungstunden'!C27&lt;&gt;"",'Erfassung Schulungstunden'!C27,"")</f>
        <v/>
      </c>
      <c r="D22" s="164" t="str">
        <f>IF('Erfassung Schulungstunden'!A27="","",SUMIFS('Erfassung Schulungstunden'!F27:CP27,'Erfassung Schulungstunden'!$F$5:$CP$5,"Fortbildung"))</f>
        <v/>
      </c>
      <c r="E22" s="164" t="str">
        <f>IF('Erfassung Schulungstunden'!A27="","",SUMIFS('Erfassung Schulungstunden'!F27:CP27,'Erfassung Schulungstunden'!$F$5:$CP$5,"Basisschulung Theorie"))</f>
        <v/>
      </c>
      <c r="F22" s="164" t="str">
        <f>IF('Erfassung Schulungstunden'!A27="","",SUMIFS('Erfassung Schulungstunden'!F27:CP27,'Erfassung Schulungstunden'!$F$5:$CP$5,"Basisschulung Praxis"))</f>
        <v/>
      </c>
      <c r="G22" s="139" t="str">
        <f>IF(AND(D22="",E22="",F22=""),"",IF('Erfassung Schulungstunden'!CQ27=1,"Sollvorgabe erfüllt",IF('Erfassung Schulungstunden'!CR27=1,"Sollvorgabe nicht erfüllt",IF('Erfassung Schulungstunden'!CS27=1,"Wert begründen"))))</f>
        <v/>
      </c>
      <c r="H22" s="142"/>
      <c r="I22" s="142"/>
      <c r="J22" s="165">
        <f t="shared" si="0"/>
        <v>0</v>
      </c>
    </row>
    <row r="23" spans="1:10" x14ac:dyDescent="0.25">
      <c r="A23" s="140" t="str">
        <f>IF('Erfassung Schulungstunden'!A28&lt;&gt;"",'Erfassung Schulungstunden'!A28,"")</f>
        <v/>
      </c>
      <c r="B23" s="156" t="str">
        <f>IF('Erfassung Schulungstunden'!B28="","",'Erfassung Schulungstunden'!B28)</f>
        <v/>
      </c>
      <c r="C23" s="141" t="str">
        <f>IF('Erfassung Schulungstunden'!C28&lt;&gt;"",'Erfassung Schulungstunden'!C28,"")</f>
        <v/>
      </c>
      <c r="D23" s="164" t="str">
        <f>IF('Erfassung Schulungstunden'!A28="","",SUMIFS('Erfassung Schulungstunden'!F28:CP28,'Erfassung Schulungstunden'!$F$5:$CP$5,"Fortbildung"))</f>
        <v/>
      </c>
      <c r="E23" s="164" t="str">
        <f>IF('Erfassung Schulungstunden'!A28="","",SUMIFS('Erfassung Schulungstunden'!F28:CP28,'Erfassung Schulungstunden'!$F$5:$CP$5,"Basisschulung Theorie"))</f>
        <v/>
      </c>
      <c r="F23" s="164" t="str">
        <f>IF('Erfassung Schulungstunden'!A28="","",SUMIFS('Erfassung Schulungstunden'!F28:CP28,'Erfassung Schulungstunden'!$F$5:$CP$5,"Basisschulung Praxis"))</f>
        <v/>
      </c>
      <c r="G23" s="139" t="str">
        <f>IF(AND(D23="",E23="",F23=""),"",IF('Erfassung Schulungstunden'!CQ28=1,"Sollvorgabe erfüllt",IF('Erfassung Schulungstunden'!CR28=1,"Sollvorgabe nicht erfüllt",IF('Erfassung Schulungstunden'!CS28=1,"Wert begründen"))))</f>
        <v/>
      </c>
      <c r="H23" s="142"/>
      <c r="I23" s="142"/>
      <c r="J23" s="165">
        <f t="shared" si="0"/>
        <v>0</v>
      </c>
    </row>
    <row r="24" spans="1:10" x14ac:dyDescent="0.25">
      <c r="A24" s="140" t="str">
        <f>IF('Erfassung Schulungstunden'!A29&lt;&gt;"",'Erfassung Schulungstunden'!A29,"")</f>
        <v/>
      </c>
      <c r="B24" s="156" t="str">
        <f>IF('Erfassung Schulungstunden'!B29="","",'Erfassung Schulungstunden'!B29)</f>
        <v/>
      </c>
      <c r="C24" s="141" t="str">
        <f>IF('Erfassung Schulungstunden'!C29&lt;&gt;"",'Erfassung Schulungstunden'!C29,"")</f>
        <v/>
      </c>
      <c r="D24" s="164" t="str">
        <f>IF('Erfassung Schulungstunden'!A29="","",SUMIFS('Erfassung Schulungstunden'!F29:CP29,'Erfassung Schulungstunden'!$F$5:$CP$5,"Fortbildung"))</f>
        <v/>
      </c>
      <c r="E24" s="164" t="str">
        <f>IF('Erfassung Schulungstunden'!A29="","",SUMIFS('Erfassung Schulungstunden'!F29:CP29,'Erfassung Schulungstunden'!$F$5:$CP$5,"Basisschulung Theorie"))</f>
        <v/>
      </c>
      <c r="F24" s="164" t="str">
        <f>IF('Erfassung Schulungstunden'!A29="","",SUMIFS('Erfassung Schulungstunden'!F29:CP29,'Erfassung Schulungstunden'!$F$5:$CP$5,"Basisschulung Praxis"))</f>
        <v/>
      </c>
      <c r="G24" s="139" t="str">
        <f>IF(AND(D24="",E24="",F24=""),"",IF('Erfassung Schulungstunden'!CQ29=1,"Sollvorgabe erfüllt",IF('Erfassung Schulungstunden'!CR29=1,"Sollvorgabe nicht erfüllt",IF('Erfassung Schulungstunden'!CS29=1,"Wert begründen"))))</f>
        <v/>
      </c>
      <c r="H24" s="142"/>
      <c r="I24" s="142"/>
      <c r="J24" s="165">
        <f t="shared" si="0"/>
        <v>0</v>
      </c>
    </row>
    <row r="25" spans="1:10" x14ac:dyDescent="0.25">
      <c r="A25" s="140" t="str">
        <f>IF('Erfassung Schulungstunden'!A30&lt;&gt;"",'Erfassung Schulungstunden'!A30,"")</f>
        <v/>
      </c>
      <c r="B25" s="156" t="str">
        <f>IF('Erfassung Schulungstunden'!B30="","",'Erfassung Schulungstunden'!B30)</f>
        <v/>
      </c>
      <c r="C25" s="141" t="str">
        <f>IF('Erfassung Schulungstunden'!C30&lt;&gt;"",'Erfassung Schulungstunden'!C30,"")</f>
        <v/>
      </c>
      <c r="D25" s="164" t="str">
        <f>IF('Erfassung Schulungstunden'!A30="","",SUMIFS('Erfassung Schulungstunden'!F30:CP30,'Erfassung Schulungstunden'!$F$5:$CP$5,"Fortbildung"))</f>
        <v/>
      </c>
      <c r="E25" s="164" t="str">
        <f>IF('Erfassung Schulungstunden'!A30="","",SUMIFS('Erfassung Schulungstunden'!F30:CP30,'Erfassung Schulungstunden'!$F$5:$CP$5,"Basisschulung Theorie"))</f>
        <v/>
      </c>
      <c r="F25" s="164" t="str">
        <f>IF('Erfassung Schulungstunden'!A30="","",SUMIFS('Erfassung Schulungstunden'!F30:CP30,'Erfassung Schulungstunden'!$F$5:$CP$5,"Basisschulung Praxis"))</f>
        <v/>
      </c>
      <c r="G25" s="139" t="str">
        <f>IF(AND(D25="",E25="",F25=""),"",IF('Erfassung Schulungstunden'!CQ30=1,"Sollvorgabe erfüllt",IF('Erfassung Schulungstunden'!CR30=1,"Sollvorgabe nicht erfüllt",IF('Erfassung Schulungstunden'!CS30=1,"Wert begründen"))))</f>
        <v/>
      </c>
      <c r="H25" s="142"/>
      <c r="I25" s="142"/>
      <c r="J25" s="165">
        <f t="shared" si="0"/>
        <v>0</v>
      </c>
    </row>
    <row r="26" spans="1:10" x14ac:dyDescent="0.25">
      <c r="A26" s="140" t="str">
        <f>IF('Erfassung Schulungstunden'!A31&lt;&gt;"",'Erfassung Schulungstunden'!A31,"")</f>
        <v/>
      </c>
      <c r="B26" s="156" t="str">
        <f>IF('Erfassung Schulungstunden'!B31="","",'Erfassung Schulungstunden'!B31)</f>
        <v/>
      </c>
      <c r="C26" s="141" t="str">
        <f>IF('Erfassung Schulungstunden'!C31&lt;&gt;"",'Erfassung Schulungstunden'!C31,"")</f>
        <v/>
      </c>
      <c r="D26" s="164" t="str">
        <f>IF('Erfassung Schulungstunden'!A31="","",SUMIFS('Erfassung Schulungstunden'!F31:CP31,'Erfassung Schulungstunden'!$F$5:$CP$5,"Fortbildung"))</f>
        <v/>
      </c>
      <c r="E26" s="164" t="str">
        <f>IF('Erfassung Schulungstunden'!A31="","",SUMIFS('Erfassung Schulungstunden'!F31:CP31,'Erfassung Schulungstunden'!$F$5:$CP$5,"Basisschulung Theorie"))</f>
        <v/>
      </c>
      <c r="F26" s="164" t="str">
        <f>IF('Erfassung Schulungstunden'!A31="","",SUMIFS('Erfassung Schulungstunden'!F31:CP31,'Erfassung Schulungstunden'!$F$5:$CP$5,"Basisschulung Praxis"))</f>
        <v/>
      </c>
      <c r="G26" s="139" t="str">
        <f>IF(AND(D26="",E26="",F26=""),"",IF('Erfassung Schulungstunden'!CQ31=1,"Sollvorgabe erfüllt",IF('Erfassung Schulungstunden'!CR31=1,"Sollvorgabe nicht erfüllt",IF('Erfassung Schulungstunden'!CS31=1,"Wert begründen"))))</f>
        <v/>
      </c>
      <c r="H26" s="142"/>
      <c r="I26" s="142"/>
      <c r="J26" s="165">
        <f t="shared" si="0"/>
        <v>0</v>
      </c>
    </row>
    <row r="27" spans="1:10" x14ac:dyDescent="0.25">
      <c r="A27" s="140" t="str">
        <f>IF('Erfassung Schulungstunden'!A32&lt;&gt;"",'Erfassung Schulungstunden'!A32,"")</f>
        <v/>
      </c>
      <c r="B27" s="156" t="str">
        <f>IF('Erfassung Schulungstunden'!B32="","",'Erfassung Schulungstunden'!B32)</f>
        <v/>
      </c>
      <c r="C27" s="141" t="str">
        <f>IF('Erfassung Schulungstunden'!C32&lt;&gt;"",'Erfassung Schulungstunden'!C32,"")</f>
        <v/>
      </c>
      <c r="D27" s="164" t="str">
        <f>IF('Erfassung Schulungstunden'!A32="","",SUMIFS('Erfassung Schulungstunden'!F32:CP32,'Erfassung Schulungstunden'!$F$5:$CP$5,"Fortbildung"))</f>
        <v/>
      </c>
      <c r="E27" s="164" t="str">
        <f>IF('Erfassung Schulungstunden'!A32="","",SUMIFS('Erfassung Schulungstunden'!F32:CP32,'Erfassung Schulungstunden'!$F$5:$CP$5,"Basisschulung Theorie"))</f>
        <v/>
      </c>
      <c r="F27" s="164" t="str">
        <f>IF('Erfassung Schulungstunden'!A32="","",SUMIFS('Erfassung Schulungstunden'!F32:CP32,'Erfassung Schulungstunden'!$F$5:$CP$5,"Basisschulung Praxis"))</f>
        <v/>
      </c>
      <c r="G27" s="139" t="str">
        <f>IF(AND(D27="",E27="",F27=""),"",IF('Erfassung Schulungstunden'!CQ32=1,"Sollvorgabe erfüllt",IF('Erfassung Schulungstunden'!CR32=1,"Sollvorgabe nicht erfüllt",IF('Erfassung Schulungstunden'!CS32=1,"Wert begründen"))))</f>
        <v/>
      </c>
      <c r="H27" s="142"/>
      <c r="I27" s="142"/>
      <c r="J27" s="165">
        <f t="shared" si="0"/>
        <v>0</v>
      </c>
    </row>
    <row r="28" spans="1:10" x14ac:dyDescent="0.25">
      <c r="A28" s="140" t="str">
        <f>IF('Erfassung Schulungstunden'!A33&lt;&gt;"",'Erfassung Schulungstunden'!A33,"")</f>
        <v/>
      </c>
      <c r="B28" s="156" t="str">
        <f>IF('Erfassung Schulungstunden'!B33="","",'Erfassung Schulungstunden'!B33)</f>
        <v/>
      </c>
      <c r="C28" s="141" t="str">
        <f>IF('Erfassung Schulungstunden'!C33&lt;&gt;"",'Erfassung Schulungstunden'!C33,"")</f>
        <v/>
      </c>
      <c r="D28" s="164" t="str">
        <f>IF('Erfassung Schulungstunden'!A33="","",SUMIFS('Erfassung Schulungstunden'!F33:CP33,'Erfassung Schulungstunden'!$F$5:$CP$5,"Fortbildung"))</f>
        <v/>
      </c>
      <c r="E28" s="164" t="str">
        <f>IF('Erfassung Schulungstunden'!A33="","",SUMIFS('Erfassung Schulungstunden'!F33:CP33,'Erfassung Schulungstunden'!$F$5:$CP$5,"Basisschulung Theorie"))</f>
        <v/>
      </c>
      <c r="F28" s="164" t="str">
        <f>IF('Erfassung Schulungstunden'!A33="","",SUMIFS('Erfassung Schulungstunden'!F33:CP33,'Erfassung Schulungstunden'!$F$5:$CP$5,"Basisschulung Praxis"))</f>
        <v/>
      </c>
      <c r="G28" s="139" t="str">
        <f>IF(AND(D28="",E28="",F28=""),"",IF('Erfassung Schulungstunden'!CQ33=1,"Sollvorgabe erfüllt",IF('Erfassung Schulungstunden'!CR33=1,"Sollvorgabe nicht erfüllt",IF('Erfassung Schulungstunden'!CS33=1,"Wert begründen"))))</f>
        <v/>
      </c>
      <c r="H28" s="142"/>
      <c r="I28" s="142"/>
      <c r="J28" s="165">
        <f t="shared" si="0"/>
        <v>0</v>
      </c>
    </row>
    <row r="29" spans="1:10" x14ac:dyDescent="0.25">
      <c r="A29" s="140" t="str">
        <f>IF('Erfassung Schulungstunden'!A34&lt;&gt;"",'Erfassung Schulungstunden'!A34,"")</f>
        <v/>
      </c>
      <c r="B29" s="156" t="str">
        <f>IF('Erfassung Schulungstunden'!B34="","",'Erfassung Schulungstunden'!B34)</f>
        <v/>
      </c>
      <c r="C29" s="141" t="str">
        <f>IF('Erfassung Schulungstunden'!C34&lt;&gt;"",'Erfassung Schulungstunden'!C34,"")</f>
        <v/>
      </c>
      <c r="D29" s="164" t="str">
        <f>IF('Erfassung Schulungstunden'!A34="","",SUMIFS('Erfassung Schulungstunden'!F34:CP34,'Erfassung Schulungstunden'!$F$5:$CP$5,"Fortbildung"))</f>
        <v/>
      </c>
      <c r="E29" s="164" t="str">
        <f>IF('Erfassung Schulungstunden'!A34="","",SUMIFS('Erfassung Schulungstunden'!F34:CP34,'Erfassung Schulungstunden'!$F$5:$CP$5,"Basisschulung Theorie"))</f>
        <v/>
      </c>
      <c r="F29" s="164" t="str">
        <f>IF('Erfassung Schulungstunden'!A34="","",SUMIFS('Erfassung Schulungstunden'!F34:CP34,'Erfassung Schulungstunden'!$F$5:$CP$5,"Basisschulung Praxis"))</f>
        <v/>
      </c>
      <c r="G29" s="139" t="str">
        <f>IF(AND(D29="",E29="",F29=""),"",IF('Erfassung Schulungstunden'!CQ34=1,"Sollvorgabe erfüllt",IF('Erfassung Schulungstunden'!CR34=1,"Sollvorgabe nicht erfüllt",IF('Erfassung Schulungstunden'!CS34=1,"Wert begründen"))))</f>
        <v/>
      </c>
      <c r="H29" s="142"/>
      <c r="I29" s="142"/>
      <c r="J29" s="165">
        <f t="shared" si="0"/>
        <v>0</v>
      </c>
    </row>
    <row r="30" spans="1:10" x14ac:dyDescent="0.25">
      <c r="A30" s="140" t="str">
        <f>IF('Erfassung Schulungstunden'!A35&lt;&gt;"",'Erfassung Schulungstunden'!A35,"")</f>
        <v/>
      </c>
      <c r="B30" s="156" t="str">
        <f>IF('Erfassung Schulungstunden'!B35="","",'Erfassung Schulungstunden'!B35)</f>
        <v/>
      </c>
      <c r="C30" s="141" t="str">
        <f>IF('Erfassung Schulungstunden'!C35&lt;&gt;"",'Erfassung Schulungstunden'!C35,"")</f>
        <v/>
      </c>
      <c r="D30" s="164" t="str">
        <f>IF('Erfassung Schulungstunden'!A35="","",SUMIFS('Erfassung Schulungstunden'!F35:CP35,'Erfassung Schulungstunden'!$F$5:$CP$5,"Fortbildung"))</f>
        <v/>
      </c>
      <c r="E30" s="164" t="str">
        <f>IF('Erfassung Schulungstunden'!A35="","",SUMIFS('Erfassung Schulungstunden'!F35:CP35,'Erfassung Schulungstunden'!$F$5:$CP$5,"Basisschulung Theorie"))</f>
        <v/>
      </c>
      <c r="F30" s="164" t="str">
        <f>IF('Erfassung Schulungstunden'!A35="","",SUMIFS('Erfassung Schulungstunden'!F35:CP35,'Erfassung Schulungstunden'!$F$5:$CP$5,"Basisschulung Praxis"))</f>
        <v/>
      </c>
      <c r="G30" s="139" t="str">
        <f>IF(AND(D30="",E30="",F30=""),"",IF('Erfassung Schulungstunden'!CQ35=1,"Sollvorgabe erfüllt",IF('Erfassung Schulungstunden'!CR35=1,"Sollvorgabe nicht erfüllt",IF('Erfassung Schulungstunden'!CS35=1,"Wert begründen"))))</f>
        <v/>
      </c>
      <c r="H30" s="142"/>
      <c r="I30" s="142"/>
      <c r="J30" s="165">
        <f t="shared" si="0"/>
        <v>0</v>
      </c>
    </row>
    <row r="31" spans="1:10" x14ac:dyDescent="0.25">
      <c r="A31" s="140" t="str">
        <f>IF('Erfassung Schulungstunden'!A36&lt;&gt;"",'Erfassung Schulungstunden'!A36,"")</f>
        <v/>
      </c>
      <c r="B31" s="156" t="str">
        <f>IF('Erfassung Schulungstunden'!B36="","",'Erfassung Schulungstunden'!B36)</f>
        <v/>
      </c>
      <c r="C31" s="141" t="str">
        <f>IF('Erfassung Schulungstunden'!C36&lt;&gt;"",'Erfassung Schulungstunden'!C36,"")</f>
        <v/>
      </c>
      <c r="D31" s="164" t="str">
        <f>IF('Erfassung Schulungstunden'!A36="","",SUMIFS('Erfassung Schulungstunden'!F36:CP36,'Erfassung Schulungstunden'!$F$5:$CP$5,"Fortbildung"))</f>
        <v/>
      </c>
      <c r="E31" s="164" t="str">
        <f>IF('Erfassung Schulungstunden'!A36="","",SUMIFS('Erfassung Schulungstunden'!F36:CP36,'Erfassung Schulungstunden'!$F$5:$CP$5,"Basisschulung Theorie"))</f>
        <v/>
      </c>
      <c r="F31" s="164" t="str">
        <f>IF('Erfassung Schulungstunden'!A36="","",SUMIFS('Erfassung Schulungstunden'!F36:CP36,'Erfassung Schulungstunden'!$F$5:$CP$5,"Basisschulung Praxis"))</f>
        <v/>
      </c>
      <c r="G31" s="139" t="str">
        <f>IF(AND(D31="",E31="",F31=""),"",IF('Erfassung Schulungstunden'!CQ36=1,"Sollvorgabe erfüllt",IF('Erfassung Schulungstunden'!CR36=1,"Sollvorgabe nicht erfüllt",IF('Erfassung Schulungstunden'!CS36=1,"Wert begründen"))))</f>
        <v/>
      </c>
      <c r="H31" s="142"/>
      <c r="I31" s="142"/>
      <c r="J31" s="165">
        <f t="shared" si="0"/>
        <v>0</v>
      </c>
    </row>
    <row r="32" spans="1:10" x14ac:dyDescent="0.25">
      <c r="A32" s="140" t="str">
        <f>IF('Erfassung Schulungstunden'!A37&lt;&gt;"",'Erfassung Schulungstunden'!A37,"")</f>
        <v/>
      </c>
      <c r="B32" s="156" t="str">
        <f>IF('Erfassung Schulungstunden'!B37="","",'Erfassung Schulungstunden'!B37)</f>
        <v/>
      </c>
      <c r="C32" s="141" t="str">
        <f>IF('Erfassung Schulungstunden'!C37&lt;&gt;"",'Erfassung Schulungstunden'!C37,"")</f>
        <v/>
      </c>
      <c r="D32" s="164" t="str">
        <f>IF('Erfassung Schulungstunden'!A37="","",SUMIFS('Erfassung Schulungstunden'!F37:CP37,'Erfassung Schulungstunden'!$F$5:$CP$5,"Fortbildung"))</f>
        <v/>
      </c>
      <c r="E32" s="164" t="str">
        <f>IF('Erfassung Schulungstunden'!A37="","",SUMIFS('Erfassung Schulungstunden'!F37:CP37,'Erfassung Schulungstunden'!$F$5:$CP$5,"Basisschulung Theorie"))</f>
        <v/>
      </c>
      <c r="F32" s="164" t="str">
        <f>IF('Erfassung Schulungstunden'!A37="","",SUMIFS('Erfassung Schulungstunden'!F37:CP37,'Erfassung Schulungstunden'!$F$5:$CP$5,"Basisschulung Praxis"))</f>
        <v/>
      </c>
      <c r="G32" s="139" t="str">
        <f>IF(AND(D32="",E32="",F32=""),"",IF('Erfassung Schulungstunden'!CQ37=1,"Sollvorgabe erfüllt",IF('Erfassung Schulungstunden'!CR37=1,"Sollvorgabe nicht erfüllt",IF('Erfassung Schulungstunden'!CS37=1,"Wert begründen"))))</f>
        <v/>
      </c>
      <c r="H32" s="142"/>
      <c r="I32" s="142"/>
      <c r="J32" s="165">
        <f t="shared" si="0"/>
        <v>0</v>
      </c>
    </row>
    <row r="33" spans="1:10" x14ac:dyDescent="0.25">
      <c r="A33" s="140" t="str">
        <f>IF('Erfassung Schulungstunden'!A38&lt;&gt;"",'Erfassung Schulungstunden'!A38,"")</f>
        <v/>
      </c>
      <c r="B33" s="156" t="str">
        <f>IF('Erfassung Schulungstunden'!B38="","",'Erfassung Schulungstunden'!B38)</f>
        <v/>
      </c>
      <c r="C33" s="141" t="str">
        <f>IF('Erfassung Schulungstunden'!C38&lt;&gt;"",'Erfassung Schulungstunden'!C38,"")</f>
        <v/>
      </c>
      <c r="D33" s="164" t="str">
        <f>IF('Erfassung Schulungstunden'!A38="","",SUMIFS('Erfassung Schulungstunden'!F38:CP38,'Erfassung Schulungstunden'!$F$5:$CP$5,"Fortbildung"))</f>
        <v/>
      </c>
      <c r="E33" s="164" t="str">
        <f>IF('Erfassung Schulungstunden'!A38="","",SUMIFS('Erfassung Schulungstunden'!F38:CP38,'Erfassung Schulungstunden'!$F$5:$CP$5,"Basisschulung Theorie"))</f>
        <v/>
      </c>
      <c r="F33" s="164" t="str">
        <f>IF('Erfassung Schulungstunden'!A38="","",SUMIFS('Erfassung Schulungstunden'!F38:CP38,'Erfassung Schulungstunden'!$F$5:$CP$5,"Basisschulung Praxis"))</f>
        <v/>
      </c>
      <c r="G33" s="139" t="str">
        <f>IF(AND(D33="",E33="",F33=""),"",IF('Erfassung Schulungstunden'!CQ38=1,"Sollvorgabe erfüllt",IF('Erfassung Schulungstunden'!CR38=1,"Sollvorgabe nicht erfüllt",IF('Erfassung Schulungstunden'!CS38=1,"Wert begründen"))))</f>
        <v/>
      </c>
      <c r="H33" s="142"/>
      <c r="I33" s="142"/>
      <c r="J33" s="165">
        <f t="shared" si="0"/>
        <v>0</v>
      </c>
    </row>
    <row r="34" spans="1:10" x14ac:dyDescent="0.25">
      <c r="A34" s="140" t="str">
        <f>IF('Erfassung Schulungstunden'!A39&lt;&gt;"",'Erfassung Schulungstunden'!A39,"")</f>
        <v/>
      </c>
      <c r="B34" s="156" t="str">
        <f>IF('Erfassung Schulungstunden'!B39="","",'Erfassung Schulungstunden'!B39)</f>
        <v/>
      </c>
      <c r="C34" s="141" t="str">
        <f>IF('Erfassung Schulungstunden'!C39&lt;&gt;"",'Erfassung Schulungstunden'!C39,"")</f>
        <v/>
      </c>
      <c r="D34" s="164" t="str">
        <f>IF('Erfassung Schulungstunden'!A39="","",SUMIFS('Erfassung Schulungstunden'!F39:CP39,'Erfassung Schulungstunden'!$F$5:$CP$5,"Fortbildung"))</f>
        <v/>
      </c>
      <c r="E34" s="164" t="str">
        <f>IF('Erfassung Schulungstunden'!A39="","",SUMIFS('Erfassung Schulungstunden'!F39:CP39,'Erfassung Schulungstunden'!$F$5:$CP$5,"Basisschulung Theorie"))</f>
        <v/>
      </c>
      <c r="F34" s="164" t="str">
        <f>IF('Erfassung Schulungstunden'!A39="","",SUMIFS('Erfassung Schulungstunden'!F39:CP39,'Erfassung Schulungstunden'!$F$5:$CP$5,"Basisschulung Praxis"))</f>
        <v/>
      </c>
      <c r="G34" s="139" t="str">
        <f>IF(AND(D34="",E34="",F34=""),"",IF('Erfassung Schulungstunden'!CQ39=1,"Sollvorgabe erfüllt",IF('Erfassung Schulungstunden'!CR39=1,"Sollvorgabe nicht erfüllt",IF('Erfassung Schulungstunden'!CS39=1,"Wert begründen"))))</f>
        <v/>
      </c>
      <c r="H34" s="142"/>
      <c r="I34" s="142"/>
      <c r="J34" s="165">
        <f t="shared" si="0"/>
        <v>0</v>
      </c>
    </row>
    <row r="35" spans="1:10" x14ac:dyDescent="0.25">
      <c r="A35" s="140" t="str">
        <f>IF('Erfassung Schulungstunden'!A40&lt;&gt;"",'Erfassung Schulungstunden'!A40,"")</f>
        <v/>
      </c>
      <c r="B35" s="156" t="str">
        <f>IF('Erfassung Schulungstunden'!B40="","",'Erfassung Schulungstunden'!B40)</f>
        <v/>
      </c>
      <c r="C35" s="141" t="str">
        <f>IF('Erfassung Schulungstunden'!C40&lt;&gt;"",'Erfassung Schulungstunden'!C40,"")</f>
        <v/>
      </c>
      <c r="D35" s="164" t="str">
        <f>IF('Erfassung Schulungstunden'!A40="","",SUMIFS('Erfassung Schulungstunden'!F40:CP40,'Erfassung Schulungstunden'!$F$5:$CP$5,"Fortbildung"))</f>
        <v/>
      </c>
      <c r="E35" s="164" t="str">
        <f>IF('Erfassung Schulungstunden'!A40="","",SUMIFS('Erfassung Schulungstunden'!F40:CP40,'Erfassung Schulungstunden'!$F$5:$CP$5,"Basisschulung Theorie"))</f>
        <v/>
      </c>
      <c r="F35" s="164" t="str">
        <f>IF('Erfassung Schulungstunden'!A40="","",SUMIFS('Erfassung Schulungstunden'!F40:CP40,'Erfassung Schulungstunden'!$F$5:$CP$5,"Basisschulung Praxis"))</f>
        <v/>
      </c>
      <c r="G35" s="139" t="str">
        <f>IF(AND(D35="",E35="",F35=""),"",IF('Erfassung Schulungstunden'!CQ40=1,"Sollvorgabe erfüllt",IF('Erfassung Schulungstunden'!CR40=1,"Sollvorgabe nicht erfüllt",IF('Erfassung Schulungstunden'!CS40=1,"Wert begründen"))))</f>
        <v/>
      </c>
      <c r="H35" s="142"/>
      <c r="I35" s="142"/>
      <c r="J35" s="165">
        <f t="shared" si="0"/>
        <v>0</v>
      </c>
    </row>
    <row r="36" spans="1:10" x14ac:dyDescent="0.25">
      <c r="A36" s="140" t="str">
        <f>IF('Erfassung Schulungstunden'!A41&lt;&gt;"",'Erfassung Schulungstunden'!A41,"")</f>
        <v/>
      </c>
      <c r="B36" s="156" t="str">
        <f>IF('Erfassung Schulungstunden'!B41="","",'Erfassung Schulungstunden'!B41)</f>
        <v/>
      </c>
      <c r="C36" s="141" t="str">
        <f>IF('Erfassung Schulungstunden'!C41&lt;&gt;"",'Erfassung Schulungstunden'!C41,"")</f>
        <v/>
      </c>
      <c r="D36" s="164" t="str">
        <f>IF('Erfassung Schulungstunden'!A41="","",SUMIFS('Erfassung Schulungstunden'!F41:CP41,'Erfassung Schulungstunden'!$F$5:$CP$5,"Fortbildung"))</f>
        <v/>
      </c>
      <c r="E36" s="164" t="str">
        <f>IF('Erfassung Schulungstunden'!A41="","",SUMIFS('Erfassung Schulungstunden'!F41:CP41,'Erfassung Schulungstunden'!$F$5:$CP$5,"Basisschulung Theorie"))</f>
        <v/>
      </c>
      <c r="F36" s="164" t="str">
        <f>IF('Erfassung Schulungstunden'!A41="","",SUMIFS('Erfassung Schulungstunden'!F41:CP41,'Erfassung Schulungstunden'!$F$5:$CP$5,"Basisschulung Praxis"))</f>
        <v/>
      </c>
      <c r="G36" s="139" t="str">
        <f>IF(AND(D36="",E36="",F36=""),"",IF('Erfassung Schulungstunden'!CQ41=1,"Sollvorgabe erfüllt",IF('Erfassung Schulungstunden'!CR41=1,"Sollvorgabe nicht erfüllt",IF('Erfassung Schulungstunden'!CS41=1,"Wert begründen"))))</f>
        <v/>
      </c>
      <c r="H36" s="142"/>
      <c r="I36" s="142"/>
      <c r="J36" s="165">
        <f t="shared" si="0"/>
        <v>0</v>
      </c>
    </row>
    <row r="37" spans="1:10" x14ac:dyDescent="0.25">
      <c r="A37" s="140" t="str">
        <f>IF('Erfassung Schulungstunden'!A42&lt;&gt;"",'Erfassung Schulungstunden'!A42,"")</f>
        <v/>
      </c>
      <c r="B37" s="156" t="str">
        <f>IF('Erfassung Schulungstunden'!B42="","",'Erfassung Schulungstunden'!B42)</f>
        <v/>
      </c>
      <c r="C37" s="141" t="str">
        <f>IF('Erfassung Schulungstunden'!C42&lt;&gt;"",'Erfassung Schulungstunden'!C42,"")</f>
        <v/>
      </c>
      <c r="D37" s="164" t="str">
        <f>IF('Erfassung Schulungstunden'!A42="","",SUMIFS('Erfassung Schulungstunden'!F42:CP42,'Erfassung Schulungstunden'!$F$5:$CP$5,"Fortbildung"))</f>
        <v/>
      </c>
      <c r="E37" s="164" t="str">
        <f>IF('Erfassung Schulungstunden'!A42="","",SUMIFS('Erfassung Schulungstunden'!F42:CP42,'Erfassung Schulungstunden'!$F$5:$CP$5,"Basisschulung Theorie"))</f>
        <v/>
      </c>
      <c r="F37" s="164" t="str">
        <f>IF('Erfassung Schulungstunden'!A42="","",SUMIFS('Erfassung Schulungstunden'!F42:CP42,'Erfassung Schulungstunden'!$F$5:$CP$5,"Basisschulung Praxis"))</f>
        <v/>
      </c>
      <c r="G37" s="139" t="str">
        <f>IF(AND(D37="",E37="",F37=""),"",IF('Erfassung Schulungstunden'!CQ42=1,"Sollvorgabe erfüllt",IF('Erfassung Schulungstunden'!CR42=1,"Sollvorgabe nicht erfüllt",IF('Erfassung Schulungstunden'!CS42=1,"Wert begründen"))))</f>
        <v/>
      </c>
      <c r="H37" s="142"/>
      <c r="I37" s="142"/>
      <c r="J37" s="165">
        <f t="shared" si="0"/>
        <v>0</v>
      </c>
    </row>
    <row r="38" spans="1:10" x14ac:dyDescent="0.25">
      <c r="A38" s="140" t="str">
        <f>IF('Erfassung Schulungstunden'!A43&lt;&gt;"",'Erfassung Schulungstunden'!A43,"")</f>
        <v/>
      </c>
      <c r="B38" s="156" t="str">
        <f>IF('Erfassung Schulungstunden'!B43="","",'Erfassung Schulungstunden'!B43)</f>
        <v/>
      </c>
      <c r="C38" s="141" t="str">
        <f>IF('Erfassung Schulungstunden'!C43&lt;&gt;"",'Erfassung Schulungstunden'!C43,"")</f>
        <v/>
      </c>
      <c r="D38" s="164" t="str">
        <f>IF('Erfassung Schulungstunden'!A43="","",SUMIFS('Erfassung Schulungstunden'!F43:CP43,'Erfassung Schulungstunden'!$F$5:$CP$5,"Fortbildung"))</f>
        <v/>
      </c>
      <c r="E38" s="164" t="str">
        <f>IF('Erfassung Schulungstunden'!A43="","",SUMIFS('Erfassung Schulungstunden'!F43:CP43,'Erfassung Schulungstunden'!$F$5:$CP$5,"Basisschulung Theorie"))</f>
        <v/>
      </c>
      <c r="F38" s="164" t="str">
        <f>IF('Erfassung Schulungstunden'!A43="","",SUMIFS('Erfassung Schulungstunden'!F43:CP43,'Erfassung Schulungstunden'!$F$5:$CP$5,"Basisschulung Praxis"))</f>
        <v/>
      </c>
      <c r="G38" s="139" t="str">
        <f>IF(AND(D38="",E38="",F38=""),"",IF('Erfassung Schulungstunden'!CQ43=1,"Sollvorgabe erfüllt",IF('Erfassung Schulungstunden'!CR43=1,"Sollvorgabe nicht erfüllt",IF('Erfassung Schulungstunden'!CS43=1,"Wert begründen"))))</f>
        <v/>
      </c>
      <c r="H38" s="142"/>
      <c r="I38" s="142"/>
      <c r="J38" s="165">
        <f t="shared" si="0"/>
        <v>0</v>
      </c>
    </row>
    <row r="39" spans="1:10" x14ac:dyDescent="0.25">
      <c r="A39" s="140" t="str">
        <f>IF('Erfassung Schulungstunden'!A44&lt;&gt;"",'Erfassung Schulungstunden'!A44,"")</f>
        <v/>
      </c>
      <c r="B39" s="156" t="str">
        <f>IF('Erfassung Schulungstunden'!B44="","",'Erfassung Schulungstunden'!B44)</f>
        <v/>
      </c>
      <c r="C39" s="141" t="str">
        <f>IF('Erfassung Schulungstunden'!C44&lt;&gt;"",'Erfassung Schulungstunden'!C44,"")</f>
        <v/>
      </c>
      <c r="D39" s="164" t="str">
        <f>IF('Erfassung Schulungstunden'!A44="","",SUMIFS('Erfassung Schulungstunden'!F44:CP44,'Erfassung Schulungstunden'!$F$5:$CP$5,"Fortbildung"))</f>
        <v/>
      </c>
      <c r="E39" s="164" t="str">
        <f>IF('Erfassung Schulungstunden'!A44="","",SUMIFS('Erfassung Schulungstunden'!F44:CP44,'Erfassung Schulungstunden'!$F$5:$CP$5,"Basisschulung Theorie"))</f>
        <v/>
      </c>
      <c r="F39" s="164" t="str">
        <f>IF('Erfassung Schulungstunden'!A44="","",SUMIFS('Erfassung Schulungstunden'!F44:CP44,'Erfassung Schulungstunden'!$F$5:$CP$5,"Basisschulung Praxis"))</f>
        <v/>
      </c>
      <c r="G39" s="139" t="str">
        <f>IF(AND(D39="",E39="",F39=""),"",IF('Erfassung Schulungstunden'!CQ44=1,"Sollvorgabe erfüllt",IF('Erfassung Schulungstunden'!CR44=1,"Sollvorgabe nicht erfüllt",IF('Erfassung Schulungstunden'!CS44=1,"Wert begründen"))))</f>
        <v/>
      </c>
      <c r="H39" s="142"/>
      <c r="I39" s="142"/>
      <c r="J39" s="165">
        <f t="shared" si="0"/>
        <v>0</v>
      </c>
    </row>
    <row r="40" spans="1:10" x14ac:dyDescent="0.25">
      <c r="A40" s="140" t="str">
        <f>IF('Erfassung Schulungstunden'!A45&lt;&gt;"",'Erfassung Schulungstunden'!A45,"")</f>
        <v/>
      </c>
      <c r="B40" s="156" t="str">
        <f>IF('Erfassung Schulungstunden'!B45="","",'Erfassung Schulungstunden'!B45)</f>
        <v/>
      </c>
      <c r="C40" s="141" t="str">
        <f>IF('Erfassung Schulungstunden'!C45&lt;&gt;"",'Erfassung Schulungstunden'!C45,"")</f>
        <v/>
      </c>
      <c r="D40" s="164" t="str">
        <f>IF('Erfassung Schulungstunden'!A45="","",SUMIFS('Erfassung Schulungstunden'!F45:CP45,'Erfassung Schulungstunden'!$F$5:$CP$5,"Fortbildung"))</f>
        <v/>
      </c>
      <c r="E40" s="164" t="str">
        <f>IF('Erfassung Schulungstunden'!A45="","",SUMIFS('Erfassung Schulungstunden'!F45:CP45,'Erfassung Schulungstunden'!$F$5:$CP$5,"Basisschulung Theorie"))</f>
        <v/>
      </c>
      <c r="F40" s="164" t="str">
        <f>IF('Erfassung Schulungstunden'!A45="","",SUMIFS('Erfassung Schulungstunden'!F45:CP45,'Erfassung Schulungstunden'!$F$5:$CP$5,"Basisschulung Praxis"))</f>
        <v/>
      </c>
      <c r="G40" s="139" t="str">
        <f>IF(AND(D40="",E40="",F40=""),"",IF('Erfassung Schulungstunden'!CQ45=1,"Sollvorgabe erfüllt",IF('Erfassung Schulungstunden'!CR45=1,"Sollvorgabe nicht erfüllt",IF('Erfassung Schulungstunden'!CS45=1,"Wert begründen"))))</f>
        <v/>
      </c>
      <c r="H40" s="142"/>
      <c r="I40" s="142"/>
      <c r="J40" s="165">
        <f t="shared" si="0"/>
        <v>0</v>
      </c>
    </row>
    <row r="41" spans="1:10" x14ac:dyDescent="0.25">
      <c r="A41" s="140" t="str">
        <f>IF('Erfassung Schulungstunden'!A46&lt;&gt;"",'Erfassung Schulungstunden'!A46,"")</f>
        <v/>
      </c>
      <c r="B41" s="156" t="str">
        <f>IF('Erfassung Schulungstunden'!B46="","",'Erfassung Schulungstunden'!B46)</f>
        <v/>
      </c>
      <c r="C41" s="141" t="str">
        <f>IF('Erfassung Schulungstunden'!C46&lt;&gt;"",'Erfassung Schulungstunden'!C46,"")</f>
        <v/>
      </c>
      <c r="D41" s="164" t="str">
        <f>IF('Erfassung Schulungstunden'!A46="","",SUMIFS('Erfassung Schulungstunden'!F46:CP46,'Erfassung Schulungstunden'!$F$5:$CP$5,"Fortbildung"))</f>
        <v/>
      </c>
      <c r="E41" s="164" t="str">
        <f>IF('Erfassung Schulungstunden'!A46="","",SUMIFS('Erfassung Schulungstunden'!F46:CP46,'Erfassung Schulungstunden'!$F$5:$CP$5,"Basisschulung Theorie"))</f>
        <v/>
      </c>
      <c r="F41" s="164" t="str">
        <f>IF('Erfassung Schulungstunden'!A46="","",SUMIFS('Erfassung Schulungstunden'!F46:CP46,'Erfassung Schulungstunden'!$F$5:$CP$5,"Basisschulung Praxis"))</f>
        <v/>
      </c>
      <c r="G41" s="139" t="str">
        <f>IF(AND(D41="",E41="",F41=""),"",IF('Erfassung Schulungstunden'!CQ46=1,"Sollvorgabe erfüllt",IF('Erfassung Schulungstunden'!CR46=1,"Sollvorgabe nicht erfüllt",IF('Erfassung Schulungstunden'!CS46=1,"Wert begründen"))))</f>
        <v/>
      </c>
      <c r="H41" s="142"/>
      <c r="I41" s="142"/>
      <c r="J41" s="165">
        <f t="shared" si="0"/>
        <v>0</v>
      </c>
    </row>
    <row r="42" spans="1:10" x14ac:dyDescent="0.25">
      <c r="A42" s="140" t="str">
        <f>IF('Erfassung Schulungstunden'!A47&lt;&gt;"",'Erfassung Schulungstunden'!A47,"")</f>
        <v/>
      </c>
      <c r="B42" s="156" t="str">
        <f>IF('Erfassung Schulungstunden'!B47="","",'Erfassung Schulungstunden'!B47)</f>
        <v/>
      </c>
      <c r="C42" s="141" t="str">
        <f>IF('Erfassung Schulungstunden'!C47&lt;&gt;"",'Erfassung Schulungstunden'!C47,"")</f>
        <v/>
      </c>
      <c r="D42" s="164" t="str">
        <f>IF('Erfassung Schulungstunden'!A47="","",SUMIFS('Erfassung Schulungstunden'!F47:CP47,'Erfassung Schulungstunden'!$F$5:$CP$5,"Fortbildung"))</f>
        <v/>
      </c>
      <c r="E42" s="164" t="str">
        <f>IF('Erfassung Schulungstunden'!A47="","",SUMIFS('Erfassung Schulungstunden'!F47:CP47,'Erfassung Schulungstunden'!$F$5:$CP$5,"Basisschulung Theorie"))</f>
        <v/>
      </c>
      <c r="F42" s="164" t="str">
        <f>IF('Erfassung Schulungstunden'!A47="","",SUMIFS('Erfassung Schulungstunden'!F47:CP47,'Erfassung Schulungstunden'!$F$5:$CP$5,"Basisschulung Praxis"))</f>
        <v/>
      </c>
      <c r="G42" s="139" t="str">
        <f>IF(AND(D42="",E42="",F42=""),"",IF('Erfassung Schulungstunden'!CQ47=1,"Sollvorgabe erfüllt",IF('Erfassung Schulungstunden'!CR47=1,"Sollvorgabe nicht erfüllt",IF('Erfassung Schulungstunden'!CS47=1,"Wert begründen"))))</f>
        <v/>
      </c>
      <c r="H42" s="142"/>
      <c r="I42" s="142"/>
      <c r="J42" s="165">
        <f t="shared" si="0"/>
        <v>0</v>
      </c>
    </row>
    <row r="43" spans="1:10" x14ac:dyDescent="0.25">
      <c r="A43" s="140" t="str">
        <f>IF('Erfassung Schulungstunden'!A48&lt;&gt;"",'Erfassung Schulungstunden'!A48,"")</f>
        <v/>
      </c>
      <c r="B43" s="156" t="str">
        <f>IF('Erfassung Schulungstunden'!B48="","",'Erfassung Schulungstunden'!B48)</f>
        <v/>
      </c>
      <c r="C43" s="141" t="str">
        <f>IF('Erfassung Schulungstunden'!C48&lt;&gt;"",'Erfassung Schulungstunden'!C48,"")</f>
        <v/>
      </c>
      <c r="D43" s="164" t="str">
        <f>IF('Erfassung Schulungstunden'!A48="","",SUMIFS('Erfassung Schulungstunden'!F48:CP48,'Erfassung Schulungstunden'!$F$5:$CP$5,"Fortbildung"))</f>
        <v/>
      </c>
      <c r="E43" s="164" t="str">
        <f>IF('Erfassung Schulungstunden'!A48="","",SUMIFS('Erfassung Schulungstunden'!F48:CP48,'Erfassung Schulungstunden'!$F$5:$CP$5,"Basisschulung Theorie"))</f>
        <v/>
      </c>
      <c r="F43" s="164" t="str">
        <f>IF('Erfassung Schulungstunden'!A48="","",SUMIFS('Erfassung Schulungstunden'!F48:CP48,'Erfassung Schulungstunden'!$F$5:$CP$5,"Basisschulung Praxis"))</f>
        <v/>
      </c>
      <c r="G43" s="139" t="str">
        <f>IF(AND(D43="",E43="",F43=""),"",IF('Erfassung Schulungstunden'!CQ48=1,"Sollvorgabe erfüllt",IF('Erfassung Schulungstunden'!CR48=1,"Sollvorgabe nicht erfüllt",IF('Erfassung Schulungstunden'!CS48=1,"Wert begründen"))))</f>
        <v/>
      </c>
      <c r="H43" s="142"/>
      <c r="I43" s="142"/>
      <c r="J43" s="165">
        <f t="shared" si="0"/>
        <v>0</v>
      </c>
    </row>
    <row r="44" spans="1:10" x14ac:dyDescent="0.25">
      <c r="A44" s="140" t="str">
        <f>IF('Erfassung Schulungstunden'!A49&lt;&gt;"",'Erfassung Schulungstunden'!A49,"")</f>
        <v/>
      </c>
      <c r="B44" s="156" t="str">
        <f>IF('Erfassung Schulungstunden'!B49="","",'Erfassung Schulungstunden'!B49)</f>
        <v/>
      </c>
      <c r="C44" s="141" t="str">
        <f>IF('Erfassung Schulungstunden'!C49&lt;&gt;"",'Erfassung Schulungstunden'!C49,"")</f>
        <v/>
      </c>
      <c r="D44" s="164" t="str">
        <f>IF('Erfassung Schulungstunden'!A49="","",SUMIFS('Erfassung Schulungstunden'!F49:CP49,'Erfassung Schulungstunden'!$F$5:$CP$5,"Fortbildung"))</f>
        <v/>
      </c>
      <c r="E44" s="164" t="str">
        <f>IF('Erfassung Schulungstunden'!A49="","",SUMIFS('Erfassung Schulungstunden'!F49:CP49,'Erfassung Schulungstunden'!$F$5:$CP$5,"Basisschulung Theorie"))</f>
        <v/>
      </c>
      <c r="F44" s="164" t="str">
        <f>IF('Erfassung Schulungstunden'!A49="","",SUMIFS('Erfassung Schulungstunden'!F49:CP49,'Erfassung Schulungstunden'!$F$5:$CP$5,"Basisschulung Praxis"))</f>
        <v/>
      </c>
      <c r="G44" s="139" t="str">
        <f>IF(AND(D44="",E44="",F44=""),"",IF('Erfassung Schulungstunden'!CQ49=1,"Sollvorgabe erfüllt",IF('Erfassung Schulungstunden'!CR49=1,"Sollvorgabe nicht erfüllt",IF('Erfassung Schulungstunden'!CS49=1,"Wert begründen"))))</f>
        <v/>
      </c>
      <c r="H44" s="142"/>
      <c r="I44" s="142"/>
      <c r="J44" s="165">
        <f t="shared" si="0"/>
        <v>0</v>
      </c>
    </row>
    <row r="45" spans="1:10" x14ac:dyDescent="0.25">
      <c r="A45" s="140" t="str">
        <f>IF('Erfassung Schulungstunden'!A50&lt;&gt;"",'Erfassung Schulungstunden'!A50,"")</f>
        <v/>
      </c>
      <c r="B45" s="156" t="str">
        <f>IF('Erfassung Schulungstunden'!B50="","",'Erfassung Schulungstunden'!B50)</f>
        <v/>
      </c>
      <c r="C45" s="141" t="str">
        <f>IF('Erfassung Schulungstunden'!C50&lt;&gt;"",'Erfassung Schulungstunden'!C50,"")</f>
        <v/>
      </c>
      <c r="D45" s="164" t="str">
        <f>IF('Erfassung Schulungstunden'!A50="","",SUMIFS('Erfassung Schulungstunden'!F50:CP50,'Erfassung Schulungstunden'!$F$5:$CP$5,"Fortbildung"))</f>
        <v/>
      </c>
      <c r="E45" s="164" t="str">
        <f>IF('Erfassung Schulungstunden'!A50="","",SUMIFS('Erfassung Schulungstunden'!F50:CP50,'Erfassung Schulungstunden'!$F$5:$CP$5,"Basisschulung Theorie"))</f>
        <v/>
      </c>
      <c r="F45" s="164" t="str">
        <f>IF('Erfassung Schulungstunden'!A50="","",SUMIFS('Erfassung Schulungstunden'!F50:CP50,'Erfassung Schulungstunden'!$F$5:$CP$5,"Basisschulung Praxis"))</f>
        <v/>
      </c>
      <c r="G45" s="139" t="str">
        <f>IF(AND(D45="",E45="",F45=""),"",IF('Erfassung Schulungstunden'!CQ50=1,"Sollvorgabe erfüllt",IF('Erfassung Schulungstunden'!CR50=1,"Sollvorgabe nicht erfüllt",IF('Erfassung Schulungstunden'!CS50=1,"Wert begründen"))))</f>
        <v/>
      </c>
      <c r="H45" s="142"/>
      <c r="I45" s="142"/>
      <c r="J45" s="165">
        <f t="shared" si="0"/>
        <v>0</v>
      </c>
    </row>
    <row r="46" spans="1:10" x14ac:dyDescent="0.25">
      <c r="A46" s="140" t="str">
        <f>IF('Erfassung Schulungstunden'!A51&lt;&gt;"",'Erfassung Schulungstunden'!A51,"")</f>
        <v/>
      </c>
      <c r="B46" s="156" t="str">
        <f>IF('Erfassung Schulungstunden'!B51="","",'Erfassung Schulungstunden'!B51)</f>
        <v/>
      </c>
      <c r="C46" s="141" t="str">
        <f>IF('Erfassung Schulungstunden'!C51&lt;&gt;"",'Erfassung Schulungstunden'!C51,"")</f>
        <v/>
      </c>
      <c r="D46" s="164" t="str">
        <f>IF('Erfassung Schulungstunden'!A51="","",SUMIFS('Erfassung Schulungstunden'!F51:CP51,'Erfassung Schulungstunden'!$F$5:$CP$5,"Fortbildung"))</f>
        <v/>
      </c>
      <c r="E46" s="164" t="str">
        <f>IF('Erfassung Schulungstunden'!A51="","",SUMIFS('Erfassung Schulungstunden'!F51:CP51,'Erfassung Schulungstunden'!$F$5:$CP$5,"Basisschulung Theorie"))</f>
        <v/>
      </c>
      <c r="F46" s="164" t="str">
        <f>IF('Erfassung Schulungstunden'!A51="","",SUMIFS('Erfassung Schulungstunden'!F51:CP51,'Erfassung Schulungstunden'!$F$5:$CP$5,"Basisschulung Praxis"))</f>
        <v/>
      </c>
      <c r="G46" s="139" t="str">
        <f>IF(AND(D46="",E46="",F46=""),"",IF('Erfassung Schulungstunden'!CQ51=1,"Sollvorgabe erfüllt",IF('Erfassung Schulungstunden'!CR51=1,"Sollvorgabe nicht erfüllt",IF('Erfassung Schulungstunden'!CS51=1,"Wert begründen"))))</f>
        <v/>
      </c>
      <c r="H46" s="142"/>
      <c r="I46" s="142"/>
      <c r="J46" s="165">
        <f t="shared" si="0"/>
        <v>0</v>
      </c>
    </row>
    <row r="47" spans="1:10" x14ac:dyDescent="0.25">
      <c r="A47" s="140" t="str">
        <f>IF('Erfassung Schulungstunden'!A52&lt;&gt;"",'Erfassung Schulungstunden'!A52,"")</f>
        <v/>
      </c>
      <c r="B47" s="156" t="str">
        <f>IF('Erfassung Schulungstunden'!B52="","",'Erfassung Schulungstunden'!B52)</f>
        <v/>
      </c>
      <c r="C47" s="141" t="str">
        <f>IF('Erfassung Schulungstunden'!C52&lt;&gt;"",'Erfassung Schulungstunden'!C52,"")</f>
        <v/>
      </c>
      <c r="D47" s="164" t="str">
        <f>IF('Erfassung Schulungstunden'!A52="","",SUMIFS('Erfassung Schulungstunden'!F52:CP52,'Erfassung Schulungstunden'!$F$5:$CP$5,"Fortbildung"))</f>
        <v/>
      </c>
      <c r="E47" s="164" t="str">
        <f>IF('Erfassung Schulungstunden'!A52="","",SUMIFS('Erfassung Schulungstunden'!F52:CP52,'Erfassung Schulungstunden'!$F$5:$CP$5,"Basisschulung Theorie"))</f>
        <v/>
      </c>
      <c r="F47" s="164" t="str">
        <f>IF('Erfassung Schulungstunden'!A52="","",SUMIFS('Erfassung Schulungstunden'!F52:CP52,'Erfassung Schulungstunden'!$F$5:$CP$5,"Basisschulung Praxis"))</f>
        <v/>
      </c>
      <c r="G47" s="139" t="str">
        <f>IF(AND(D47="",E47="",F47=""),"",IF('Erfassung Schulungstunden'!CQ52=1,"Sollvorgabe erfüllt",IF('Erfassung Schulungstunden'!CR52=1,"Sollvorgabe nicht erfüllt",IF('Erfassung Schulungstunden'!CS52=1,"Wert begründen"))))</f>
        <v/>
      </c>
      <c r="H47" s="142"/>
      <c r="I47" s="142"/>
      <c r="J47" s="165">
        <f t="shared" si="0"/>
        <v>0</v>
      </c>
    </row>
    <row r="48" spans="1:10" x14ac:dyDescent="0.25">
      <c r="A48" s="140" t="str">
        <f>IF('Erfassung Schulungstunden'!A53&lt;&gt;"",'Erfassung Schulungstunden'!A53,"")</f>
        <v/>
      </c>
      <c r="B48" s="156" t="str">
        <f>IF('Erfassung Schulungstunden'!B53="","",'Erfassung Schulungstunden'!B53)</f>
        <v/>
      </c>
      <c r="C48" s="141" t="str">
        <f>IF('Erfassung Schulungstunden'!C53&lt;&gt;"",'Erfassung Schulungstunden'!C53,"")</f>
        <v/>
      </c>
      <c r="D48" s="164" t="str">
        <f>IF('Erfassung Schulungstunden'!A53="","",SUMIFS('Erfassung Schulungstunden'!F53:CP53,'Erfassung Schulungstunden'!$F$5:$CP$5,"Fortbildung"))</f>
        <v/>
      </c>
      <c r="E48" s="164" t="str">
        <f>IF('Erfassung Schulungstunden'!A53="","",SUMIFS('Erfassung Schulungstunden'!F53:CP53,'Erfassung Schulungstunden'!$F$5:$CP$5,"Basisschulung Theorie"))</f>
        <v/>
      </c>
      <c r="F48" s="164" t="str">
        <f>IF('Erfassung Schulungstunden'!A53="","",SUMIFS('Erfassung Schulungstunden'!F53:CP53,'Erfassung Schulungstunden'!$F$5:$CP$5,"Basisschulung Praxis"))</f>
        <v/>
      </c>
      <c r="G48" s="139" t="str">
        <f>IF(AND(D48="",E48="",F48=""),"",IF('Erfassung Schulungstunden'!CQ53=1,"Sollvorgabe erfüllt",IF('Erfassung Schulungstunden'!CR53=1,"Sollvorgabe nicht erfüllt",IF('Erfassung Schulungstunden'!CS53=1,"Wert begründen"))))</f>
        <v/>
      </c>
      <c r="H48" s="142"/>
      <c r="I48" s="142"/>
      <c r="J48" s="165">
        <f t="shared" si="0"/>
        <v>0</v>
      </c>
    </row>
    <row r="49" spans="1:10" x14ac:dyDescent="0.25">
      <c r="A49" s="140" t="str">
        <f>IF('Erfassung Schulungstunden'!A54&lt;&gt;"",'Erfassung Schulungstunden'!A54,"")</f>
        <v/>
      </c>
      <c r="B49" s="156" t="str">
        <f>IF('Erfassung Schulungstunden'!B54="","",'Erfassung Schulungstunden'!B54)</f>
        <v/>
      </c>
      <c r="C49" s="141" t="str">
        <f>IF('Erfassung Schulungstunden'!C54&lt;&gt;"",'Erfassung Schulungstunden'!C54,"")</f>
        <v/>
      </c>
      <c r="D49" s="164" t="str">
        <f>IF('Erfassung Schulungstunden'!A54="","",SUMIFS('Erfassung Schulungstunden'!F54:CP54,'Erfassung Schulungstunden'!$F$5:$CP$5,"Fortbildung"))</f>
        <v/>
      </c>
      <c r="E49" s="164" t="str">
        <f>IF('Erfassung Schulungstunden'!A54="","",SUMIFS('Erfassung Schulungstunden'!F54:CP54,'Erfassung Schulungstunden'!$F$5:$CP$5,"Basisschulung Theorie"))</f>
        <v/>
      </c>
      <c r="F49" s="164" t="str">
        <f>IF('Erfassung Schulungstunden'!A54="","",SUMIFS('Erfassung Schulungstunden'!F54:CP54,'Erfassung Schulungstunden'!$F$5:$CP$5,"Basisschulung Praxis"))</f>
        <v/>
      </c>
      <c r="G49" s="139" t="str">
        <f>IF(AND(D49="",E49="",F49=""),"",IF('Erfassung Schulungstunden'!CQ54=1,"Sollvorgabe erfüllt",IF('Erfassung Schulungstunden'!CR54=1,"Sollvorgabe nicht erfüllt",IF('Erfassung Schulungstunden'!CS54=1,"Wert begründen"))))</f>
        <v/>
      </c>
      <c r="H49" s="142"/>
      <c r="I49" s="142"/>
      <c r="J49" s="165">
        <f t="shared" si="0"/>
        <v>0</v>
      </c>
    </row>
    <row r="50" spans="1:10" x14ac:dyDescent="0.25">
      <c r="A50" s="140" t="str">
        <f>IF('Erfassung Schulungstunden'!A55&lt;&gt;"",'Erfassung Schulungstunden'!A55,"")</f>
        <v/>
      </c>
      <c r="B50" s="156" t="str">
        <f>IF('Erfassung Schulungstunden'!B55="","",'Erfassung Schulungstunden'!B55)</f>
        <v/>
      </c>
      <c r="C50" s="141" t="str">
        <f>IF('Erfassung Schulungstunden'!C55&lt;&gt;"",'Erfassung Schulungstunden'!C55,"")</f>
        <v/>
      </c>
      <c r="D50" s="164" t="str">
        <f>IF('Erfassung Schulungstunden'!A55="","",SUMIFS('Erfassung Schulungstunden'!F55:CP55,'Erfassung Schulungstunden'!$F$5:$CP$5,"Fortbildung"))</f>
        <v/>
      </c>
      <c r="E50" s="164" t="str">
        <f>IF('Erfassung Schulungstunden'!A55="","",SUMIFS('Erfassung Schulungstunden'!F55:CP55,'Erfassung Schulungstunden'!$F$5:$CP$5,"Basisschulung Theorie"))</f>
        <v/>
      </c>
      <c r="F50" s="164" t="str">
        <f>IF('Erfassung Schulungstunden'!A55="","",SUMIFS('Erfassung Schulungstunden'!F55:CP55,'Erfassung Schulungstunden'!$F$5:$CP$5,"Basisschulung Praxis"))</f>
        <v/>
      </c>
      <c r="G50" s="139" t="str">
        <f>IF(AND(D50="",E50="",F50=""),"",IF('Erfassung Schulungstunden'!CQ55=1,"Sollvorgabe erfüllt",IF('Erfassung Schulungstunden'!CR55=1,"Sollvorgabe nicht erfüllt",IF('Erfassung Schulungstunden'!CS55=1,"Wert begründen"))))</f>
        <v/>
      </c>
      <c r="H50" s="142"/>
      <c r="I50" s="142"/>
      <c r="J50" s="165">
        <f t="shared" si="0"/>
        <v>0</v>
      </c>
    </row>
    <row r="51" spans="1:10" x14ac:dyDescent="0.25">
      <c r="A51" s="140" t="str">
        <f>IF('Erfassung Schulungstunden'!A56&lt;&gt;"",'Erfassung Schulungstunden'!A56,"")</f>
        <v/>
      </c>
      <c r="B51" s="156" t="str">
        <f>IF('Erfassung Schulungstunden'!B56="","",'Erfassung Schulungstunden'!B56)</f>
        <v/>
      </c>
      <c r="C51" s="141" t="str">
        <f>IF('Erfassung Schulungstunden'!C56&lt;&gt;"",'Erfassung Schulungstunden'!C56,"")</f>
        <v/>
      </c>
      <c r="D51" s="164" t="str">
        <f>IF('Erfassung Schulungstunden'!A56="","",SUMIFS('Erfassung Schulungstunden'!F56:CP56,'Erfassung Schulungstunden'!$F$5:$CP$5,"Fortbildung"))</f>
        <v/>
      </c>
      <c r="E51" s="164" t="str">
        <f>IF('Erfassung Schulungstunden'!A56="","",SUMIFS('Erfassung Schulungstunden'!F56:CP56,'Erfassung Schulungstunden'!$F$5:$CP$5,"Basisschulung Theorie"))</f>
        <v/>
      </c>
      <c r="F51" s="164" t="str">
        <f>IF('Erfassung Schulungstunden'!A56="","",SUMIFS('Erfassung Schulungstunden'!F56:CP56,'Erfassung Schulungstunden'!$F$5:$CP$5,"Basisschulung Praxis"))</f>
        <v/>
      </c>
      <c r="G51" s="139" t="str">
        <f>IF(AND(D51="",E51="",F51=""),"",IF('Erfassung Schulungstunden'!CQ56=1,"Sollvorgabe erfüllt",IF('Erfassung Schulungstunden'!CR56=1,"Sollvorgabe nicht erfüllt",IF('Erfassung Schulungstunden'!CS56=1,"Wert begründen"))))</f>
        <v/>
      </c>
      <c r="H51" s="142"/>
      <c r="I51" s="142"/>
      <c r="J51" s="165">
        <f t="shared" si="0"/>
        <v>0</v>
      </c>
    </row>
    <row r="52" spans="1:10" x14ac:dyDescent="0.25">
      <c r="A52" s="140" t="str">
        <f>IF('Erfassung Schulungstunden'!A57&lt;&gt;"",'Erfassung Schulungstunden'!A57,"")</f>
        <v/>
      </c>
      <c r="B52" s="156" t="str">
        <f>IF('Erfassung Schulungstunden'!B57="","",'Erfassung Schulungstunden'!B57)</f>
        <v/>
      </c>
      <c r="C52" s="141" t="str">
        <f>IF('Erfassung Schulungstunden'!C57&lt;&gt;"",'Erfassung Schulungstunden'!C57,"")</f>
        <v/>
      </c>
      <c r="D52" s="164" t="str">
        <f>IF('Erfassung Schulungstunden'!A57="","",SUMIFS('Erfassung Schulungstunden'!F57:CP57,'Erfassung Schulungstunden'!$F$5:$CP$5,"Fortbildung"))</f>
        <v/>
      </c>
      <c r="E52" s="164" t="str">
        <f>IF('Erfassung Schulungstunden'!A57="","",SUMIFS('Erfassung Schulungstunden'!F57:CP57,'Erfassung Schulungstunden'!$F$5:$CP$5,"Basisschulung Theorie"))</f>
        <v/>
      </c>
      <c r="F52" s="164" t="str">
        <f>IF('Erfassung Schulungstunden'!A57="","",SUMIFS('Erfassung Schulungstunden'!F57:CP57,'Erfassung Schulungstunden'!$F$5:$CP$5,"Basisschulung Praxis"))</f>
        <v/>
      </c>
      <c r="G52" s="139" t="str">
        <f>IF(AND(D52="",E52="",F52=""),"",IF('Erfassung Schulungstunden'!CQ57=1,"Sollvorgabe erfüllt",IF('Erfassung Schulungstunden'!CR57=1,"Sollvorgabe nicht erfüllt",IF('Erfassung Schulungstunden'!CS57=1,"Wert begründen"))))</f>
        <v/>
      </c>
      <c r="H52" s="142"/>
      <c r="I52" s="142"/>
      <c r="J52" s="165">
        <f t="shared" si="0"/>
        <v>0</v>
      </c>
    </row>
    <row r="53" spans="1:10" x14ac:dyDescent="0.25">
      <c r="A53" s="140" t="str">
        <f>IF('Erfassung Schulungstunden'!A58&lt;&gt;"",'Erfassung Schulungstunden'!A58,"")</f>
        <v/>
      </c>
      <c r="B53" s="156" t="str">
        <f>IF('Erfassung Schulungstunden'!B58="","",'Erfassung Schulungstunden'!B58)</f>
        <v/>
      </c>
      <c r="C53" s="141" t="str">
        <f>IF('Erfassung Schulungstunden'!C58&lt;&gt;"",'Erfassung Schulungstunden'!C58,"")</f>
        <v/>
      </c>
      <c r="D53" s="164" t="str">
        <f>IF('Erfassung Schulungstunden'!A58="","",SUMIFS('Erfassung Schulungstunden'!F58:CP58,'Erfassung Schulungstunden'!$F$5:$CP$5,"Fortbildung"))</f>
        <v/>
      </c>
      <c r="E53" s="164" t="str">
        <f>IF('Erfassung Schulungstunden'!A58="","",SUMIFS('Erfassung Schulungstunden'!F58:CP58,'Erfassung Schulungstunden'!$F$5:$CP$5,"Basisschulung Theorie"))</f>
        <v/>
      </c>
      <c r="F53" s="164" t="str">
        <f>IF('Erfassung Schulungstunden'!A58="","",SUMIFS('Erfassung Schulungstunden'!F58:CP58,'Erfassung Schulungstunden'!$F$5:$CP$5,"Basisschulung Praxis"))</f>
        <v/>
      </c>
      <c r="G53" s="139" t="str">
        <f>IF(AND(D53="",E53="",F53=""),"",IF('Erfassung Schulungstunden'!CQ58=1,"Sollvorgabe erfüllt",IF('Erfassung Schulungstunden'!CR58=1,"Sollvorgabe nicht erfüllt",IF('Erfassung Schulungstunden'!CS58=1,"Wert begründen"))))</f>
        <v/>
      </c>
      <c r="H53" s="142"/>
      <c r="I53" s="142"/>
      <c r="J53" s="165">
        <f t="shared" si="0"/>
        <v>0</v>
      </c>
    </row>
    <row r="54" spans="1:10" x14ac:dyDescent="0.25">
      <c r="A54" s="140" t="str">
        <f>IF('Erfassung Schulungstunden'!A59&lt;&gt;"",'Erfassung Schulungstunden'!A59,"")</f>
        <v/>
      </c>
      <c r="B54" s="156" t="str">
        <f>IF('Erfassung Schulungstunden'!B59="","",'Erfassung Schulungstunden'!B59)</f>
        <v/>
      </c>
      <c r="C54" s="141" t="str">
        <f>IF('Erfassung Schulungstunden'!C59&lt;&gt;"",'Erfassung Schulungstunden'!C59,"")</f>
        <v/>
      </c>
      <c r="D54" s="164" t="str">
        <f>IF('Erfassung Schulungstunden'!A59="","",SUMIFS('Erfassung Schulungstunden'!F59:CP59,'Erfassung Schulungstunden'!$F$5:$CP$5,"Fortbildung"))</f>
        <v/>
      </c>
      <c r="E54" s="164" t="str">
        <f>IF('Erfassung Schulungstunden'!A59="","",SUMIFS('Erfassung Schulungstunden'!F59:CP59,'Erfassung Schulungstunden'!$F$5:$CP$5,"Basisschulung Theorie"))</f>
        <v/>
      </c>
      <c r="F54" s="164" t="str">
        <f>IF('Erfassung Schulungstunden'!A59="","",SUMIFS('Erfassung Schulungstunden'!F59:CP59,'Erfassung Schulungstunden'!$F$5:$CP$5,"Basisschulung Praxis"))</f>
        <v/>
      </c>
      <c r="G54" s="139" t="str">
        <f>IF(AND(D54="",E54="",F54=""),"",IF('Erfassung Schulungstunden'!CQ59=1,"Sollvorgabe erfüllt",IF('Erfassung Schulungstunden'!CR59=1,"Sollvorgabe nicht erfüllt",IF('Erfassung Schulungstunden'!CS59=1,"Wert begründen"))))</f>
        <v/>
      </c>
      <c r="H54" s="142"/>
      <c r="I54" s="142"/>
      <c r="J54" s="165">
        <f t="shared" si="0"/>
        <v>0</v>
      </c>
    </row>
    <row r="55" spans="1:10" x14ac:dyDescent="0.25">
      <c r="A55" s="140" t="str">
        <f>IF('Erfassung Schulungstunden'!A60&lt;&gt;"",'Erfassung Schulungstunden'!A60,"")</f>
        <v/>
      </c>
      <c r="B55" s="156" t="str">
        <f>IF('Erfassung Schulungstunden'!B60="","",'Erfassung Schulungstunden'!B60)</f>
        <v/>
      </c>
      <c r="C55" s="141" t="str">
        <f>IF('Erfassung Schulungstunden'!C60&lt;&gt;"",'Erfassung Schulungstunden'!C60,"")</f>
        <v/>
      </c>
      <c r="D55" s="164" t="str">
        <f>IF('Erfassung Schulungstunden'!A60="","",SUMIFS('Erfassung Schulungstunden'!F60:CP60,'Erfassung Schulungstunden'!$F$5:$CP$5,"Fortbildung"))</f>
        <v/>
      </c>
      <c r="E55" s="164" t="str">
        <f>IF('Erfassung Schulungstunden'!A60="","",SUMIFS('Erfassung Schulungstunden'!F60:CP60,'Erfassung Schulungstunden'!$F$5:$CP$5,"Basisschulung Theorie"))</f>
        <v/>
      </c>
      <c r="F55" s="164" t="str">
        <f>IF('Erfassung Schulungstunden'!A60="","",SUMIFS('Erfassung Schulungstunden'!F60:CP60,'Erfassung Schulungstunden'!$F$5:$CP$5,"Basisschulung Praxis"))</f>
        <v/>
      </c>
      <c r="G55" s="139" t="str">
        <f>IF(AND(D55="",E55="",F55=""),"",IF('Erfassung Schulungstunden'!CQ60=1,"Sollvorgabe erfüllt",IF('Erfassung Schulungstunden'!CR60=1,"Sollvorgabe nicht erfüllt",IF('Erfassung Schulungstunden'!CS60=1,"Wert begründen"))))</f>
        <v/>
      </c>
      <c r="H55" s="142"/>
      <c r="I55" s="142"/>
      <c r="J55" s="165">
        <f t="shared" si="0"/>
        <v>0</v>
      </c>
    </row>
    <row r="56" spans="1:10" x14ac:dyDescent="0.25">
      <c r="A56" s="140" t="str">
        <f>IF('Erfassung Schulungstunden'!A61&lt;&gt;"",'Erfassung Schulungstunden'!A61,"")</f>
        <v/>
      </c>
      <c r="B56" s="156" t="str">
        <f>IF('Erfassung Schulungstunden'!B61="","",'Erfassung Schulungstunden'!B61)</f>
        <v/>
      </c>
      <c r="C56" s="141" t="str">
        <f>IF('Erfassung Schulungstunden'!C61&lt;&gt;"",'Erfassung Schulungstunden'!C61,"")</f>
        <v/>
      </c>
      <c r="D56" s="164" t="str">
        <f>IF('Erfassung Schulungstunden'!A61="","",SUMIFS('Erfassung Schulungstunden'!F61:CP61,'Erfassung Schulungstunden'!$F$5:$CP$5,"Fortbildung"))</f>
        <v/>
      </c>
      <c r="E56" s="164" t="str">
        <f>IF('Erfassung Schulungstunden'!A61="","",SUMIFS('Erfassung Schulungstunden'!F61:CP61,'Erfassung Schulungstunden'!$F$5:$CP$5,"Basisschulung Theorie"))</f>
        <v/>
      </c>
      <c r="F56" s="164" t="str">
        <f>IF('Erfassung Schulungstunden'!A61="","",SUMIFS('Erfassung Schulungstunden'!F61:CP61,'Erfassung Schulungstunden'!$F$5:$CP$5,"Basisschulung Praxis"))</f>
        <v/>
      </c>
      <c r="G56" s="139" t="str">
        <f>IF(AND(D56="",E56="",F56=""),"",IF('Erfassung Schulungstunden'!CQ61=1,"Sollvorgabe erfüllt",IF('Erfassung Schulungstunden'!CR61=1,"Sollvorgabe nicht erfüllt",IF('Erfassung Schulungstunden'!CS61=1,"Wert begründen"))))</f>
        <v/>
      </c>
      <c r="H56" s="142"/>
      <c r="I56" s="142"/>
      <c r="J56" s="165">
        <f t="shared" si="0"/>
        <v>0</v>
      </c>
    </row>
    <row r="57" spans="1:10" x14ac:dyDescent="0.25">
      <c r="A57" s="140" t="str">
        <f>IF('Erfassung Schulungstunden'!A62&lt;&gt;"",'Erfassung Schulungstunden'!A62,"")</f>
        <v/>
      </c>
      <c r="B57" s="156" t="str">
        <f>IF('Erfassung Schulungstunden'!B62="","",'Erfassung Schulungstunden'!B62)</f>
        <v/>
      </c>
      <c r="C57" s="141" t="str">
        <f>IF('Erfassung Schulungstunden'!C62&lt;&gt;"",'Erfassung Schulungstunden'!C62,"")</f>
        <v/>
      </c>
      <c r="D57" s="164" t="str">
        <f>IF('Erfassung Schulungstunden'!A62="","",SUMIFS('Erfassung Schulungstunden'!F62:CP62,'Erfassung Schulungstunden'!$F$5:$CP$5,"Fortbildung"))</f>
        <v/>
      </c>
      <c r="E57" s="164" t="str">
        <f>IF('Erfassung Schulungstunden'!A62="","",SUMIFS('Erfassung Schulungstunden'!F62:CP62,'Erfassung Schulungstunden'!$F$5:$CP$5,"Basisschulung Theorie"))</f>
        <v/>
      </c>
      <c r="F57" s="164" t="str">
        <f>IF('Erfassung Schulungstunden'!A62="","",SUMIFS('Erfassung Schulungstunden'!F62:CP62,'Erfassung Schulungstunden'!$F$5:$CP$5,"Basisschulung Praxis"))</f>
        <v/>
      </c>
      <c r="G57" s="139" t="str">
        <f>IF(AND(D57="",E57="",F57=""),"",IF('Erfassung Schulungstunden'!CQ62=1,"Sollvorgabe erfüllt",IF('Erfassung Schulungstunden'!CR62=1,"Sollvorgabe nicht erfüllt",IF('Erfassung Schulungstunden'!CS62=1,"Wert begründen"))))</f>
        <v/>
      </c>
      <c r="H57" s="142"/>
      <c r="I57" s="142"/>
      <c r="J57" s="165">
        <f t="shared" si="0"/>
        <v>0</v>
      </c>
    </row>
    <row r="58" spans="1:10" x14ac:dyDescent="0.25">
      <c r="A58" s="140" t="str">
        <f>IF('Erfassung Schulungstunden'!A63&lt;&gt;"",'Erfassung Schulungstunden'!A63,"")</f>
        <v/>
      </c>
      <c r="B58" s="156" t="str">
        <f>IF('Erfassung Schulungstunden'!B63="","",'Erfassung Schulungstunden'!B63)</f>
        <v/>
      </c>
      <c r="C58" s="141" t="str">
        <f>IF('Erfassung Schulungstunden'!C63&lt;&gt;"",'Erfassung Schulungstunden'!C63,"")</f>
        <v/>
      </c>
      <c r="D58" s="164" t="str">
        <f>IF('Erfassung Schulungstunden'!A63="","",SUMIFS('Erfassung Schulungstunden'!F63:CP63,'Erfassung Schulungstunden'!$F$5:$CP$5,"Fortbildung"))</f>
        <v/>
      </c>
      <c r="E58" s="164" t="str">
        <f>IF('Erfassung Schulungstunden'!A63="","",SUMIFS('Erfassung Schulungstunden'!F63:CP63,'Erfassung Schulungstunden'!$F$5:$CP$5,"Basisschulung Theorie"))</f>
        <v/>
      </c>
      <c r="F58" s="164" t="str">
        <f>IF('Erfassung Schulungstunden'!A63="","",SUMIFS('Erfassung Schulungstunden'!F63:CP63,'Erfassung Schulungstunden'!$F$5:$CP$5,"Basisschulung Praxis"))</f>
        <v/>
      </c>
      <c r="G58" s="139" t="str">
        <f>IF(AND(D58="",E58="",F58=""),"",IF('Erfassung Schulungstunden'!CQ63=1,"Sollvorgabe erfüllt",IF('Erfassung Schulungstunden'!CR63=1,"Sollvorgabe nicht erfüllt",IF('Erfassung Schulungstunden'!CS63=1,"Wert begründen"))))</f>
        <v/>
      </c>
      <c r="H58" s="142"/>
      <c r="I58" s="142"/>
      <c r="J58" s="165">
        <f t="shared" si="0"/>
        <v>0</v>
      </c>
    </row>
    <row r="59" spans="1:10" x14ac:dyDescent="0.25">
      <c r="A59" s="140" t="str">
        <f>IF('Erfassung Schulungstunden'!A64&lt;&gt;"",'Erfassung Schulungstunden'!A64,"")</f>
        <v/>
      </c>
      <c r="B59" s="156" t="str">
        <f>IF('Erfassung Schulungstunden'!B64="","",'Erfassung Schulungstunden'!B64)</f>
        <v/>
      </c>
      <c r="C59" s="141" t="str">
        <f>IF('Erfassung Schulungstunden'!C64&lt;&gt;"",'Erfassung Schulungstunden'!C64,"")</f>
        <v/>
      </c>
      <c r="D59" s="164" t="str">
        <f>IF('Erfassung Schulungstunden'!A64="","",SUMIFS('Erfassung Schulungstunden'!F64:CP64,'Erfassung Schulungstunden'!$F$5:$CP$5,"Fortbildung"))</f>
        <v/>
      </c>
      <c r="E59" s="164" t="str">
        <f>IF('Erfassung Schulungstunden'!A64="","",SUMIFS('Erfassung Schulungstunden'!F64:CP64,'Erfassung Schulungstunden'!$F$5:$CP$5,"Basisschulung Theorie"))</f>
        <v/>
      </c>
      <c r="F59" s="164" t="str">
        <f>IF('Erfassung Schulungstunden'!A64="","",SUMIFS('Erfassung Schulungstunden'!F64:CP64,'Erfassung Schulungstunden'!$F$5:$CP$5,"Basisschulung Praxis"))</f>
        <v/>
      </c>
      <c r="G59" s="139" t="str">
        <f>IF(AND(D59="",E59="",F59=""),"",IF('Erfassung Schulungstunden'!CQ64=1,"Sollvorgabe erfüllt",IF('Erfassung Schulungstunden'!CR64=1,"Sollvorgabe nicht erfüllt",IF('Erfassung Schulungstunden'!CS64=1,"Wert begründen"))))</f>
        <v/>
      </c>
      <c r="H59" s="142"/>
      <c r="I59" s="142"/>
      <c r="J59" s="165">
        <f t="shared" si="0"/>
        <v>0</v>
      </c>
    </row>
    <row r="60" spans="1:10" x14ac:dyDescent="0.25">
      <c r="A60" s="140" t="str">
        <f>IF('Erfassung Schulungstunden'!A65&lt;&gt;"",'Erfassung Schulungstunden'!A65,"")</f>
        <v/>
      </c>
      <c r="B60" s="156" t="str">
        <f>IF('Erfassung Schulungstunden'!B65="","",'Erfassung Schulungstunden'!B65)</f>
        <v/>
      </c>
      <c r="C60" s="141" t="str">
        <f>IF('Erfassung Schulungstunden'!C65&lt;&gt;"",'Erfassung Schulungstunden'!C65,"")</f>
        <v/>
      </c>
      <c r="D60" s="164" t="str">
        <f>IF('Erfassung Schulungstunden'!A65="","",SUMIFS('Erfassung Schulungstunden'!F65:CP65,'Erfassung Schulungstunden'!$F$5:$CP$5,"Fortbildung"))</f>
        <v/>
      </c>
      <c r="E60" s="164" t="str">
        <f>IF('Erfassung Schulungstunden'!A65="","",SUMIFS('Erfassung Schulungstunden'!F65:CP65,'Erfassung Schulungstunden'!$F$5:$CP$5,"Basisschulung Theorie"))</f>
        <v/>
      </c>
      <c r="F60" s="164" t="str">
        <f>IF('Erfassung Schulungstunden'!A65="","",SUMIFS('Erfassung Schulungstunden'!F65:CP65,'Erfassung Schulungstunden'!$F$5:$CP$5,"Basisschulung Praxis"))</f>
        <v/>
      </c>
      <c r="G60" s="139" t="str">
        <f>IF(AND(D60="",E60="",F60=""),"",IF('Erfassung Schulungstunden'!CQ65=1,"Sollvorgabe erfüllt",IF('Erfassung Schulungstunden'!CR65=1,"Sollvorgabe nicht erfüllt",IF('Erfassung Schulungstunden'!CS65=1,"Wert begründen"))))</f>
        <v/>
      </c>
      <c r="H60" s="142"/>
      <c r="I60" s="142"/>
      <c r="J60" s="165">
        <f t="shared" si="0"/>
        <v>0</v>
      </c>
    </row>
    <row r="61" spans="1:10" x14ac:dyDescent="0.25">
      <c r="A61" s="140" t="str">
        <f>IF('Erfassung Schulungstunden'!A66&lt;&gt;"",'Erfassung Schulungstunden'!A66,"")</f>
        <v/>
      </c>
      <c r="B61" s="156" t="str">
        <f>IF('Erfassung Schulungstunden'!B66="","",'Erfassung Schulungstunden'!B66)</f>
        <v/>
      </c>
      <c r="C61" s="141" t="str">
        <f>IF('Erfassung Schulungstunden'!C66&lt;&gt;"",'Erfassung Schulungstunden'!C66,"")</f>
        <v/>
      </c>
      <c r="D61" s="164" t="str">
        <f>IF('Erfassung Schulungstunden'!A66="","",SUMIFS('Erfassung Schulungstunden'!F66:CP66,'Erfassung Schulungstunden'!$F$5:$CP$5,"Fortbildung"))</f>
        <v/>
      </c>
      <c r="E61" s="164" t="str">
        <f>IF('Erfassung Schulungstunden'!A66="","",SUMIFS('Erfassung Schulungstunden'!F66:CP66,'Erfassung Schulungstunden'!$F$5:$CP$5,"Basisschulung Theorie"))</f>
        <v/>
      </c>
      <c r="F61" s="164" t="str">
        <f>IF('Erfassung Schulungstunden'!A66="","",SUMIFS('Erfassung Schulungstunden'!F66:CP66,'Erfassung Schulungstunden'!$F$5:$CP$5,"Basisschulung Praxis"))</f>
        <v/>
      </c>
      <c r="G61" s="139" t="str">
        <f>IF(AND(D61="",E61="",F61=""),"",IF('Erfassung Schulungstunden'!CQ66=1,"Sollvorgabe erfüllt",IF('Erfassung Schulungstunden'!CR66=1,"Sollvorgabe nicht erfüllt",IF('Erfassung Schulungstunden'!CS66=1,"Wert begründen"))))</f>
        <v/>
      </c>
      <c r="H61" s="142"/>
      <c r="I61" s="142"/>
      <c r="J61" s="165">
        <f t="shared" si="0"/>
        <v>0</v>
      </c>
    </row>
    <row r="62" spans="1:10" x14ac:dyDescent="0.25">
      <c r="A62" s="140" t="str">
        <f>IF('Erfassung Schulungstunden'!A67&lt;&gt;"",'Erfassung Schulungstunden'!A67,"")</f>
        <v/>
      </c>
      <c r="B62" s="156" t="str">
        <f>IF('Erfassung Schulungstunden'!B67="","",'Erfassung Schulungstunden'!B67)</f>
        <v/>
      </c>
      <c r="C62" s="141" t="str">
        <f>IF('Erfassung Schulungstunden'!C67&lt;&gt;"",'Erfassung Schulungstunden'!C67,"")</f>
        <v/>
      </c>
      <c r="D62" s="164" t="str">
        <f>IF('Erfassung Schulungstunden'!A67="","",SUMIFS('Erfassung Schulungstunden'!F67:CP67,'Erfassung Schulungstunden'!$F$5:$CP$5,"Fortbildung"))</f>
        <v/>
      </c>
      <c r="E62" s="164" t="str">
        <f>IF('Erfassung Schulungstunden'!A67="","",SUMIFS('Erfassung Schulungstunden'!F67:CP67,'Erfassung Schulungstunden'!$F$5:$CP$5,"Basisschulung Theorie"))</f>
        <v/>
      </c>
      <c r="F62" s="164" t="str">
        <f>IF('Erfassung Schulungstunden'!A67="","",SUMIFS('Erfassung Schulungstunden'!F67:CP67,'Erfassung Schulungstunden'!$F$5:$CP$5,"Basisschulung Praxis"))</f>
        <v/>
      </c>
      <c r="G62" s="139" t="str">
        <f>IF(AND(D62="",E62="",F62=""),"",IF('Erfassung Schulungstunden'!CQ67=1,"Sollvorgabe erfüllt",IF('Erfassung Schulungstunden'!CR67=1,"Sollvorgabe nicht erfüllt",IF('Erfassung Schulungstunden'!CS67=1,"Wert begründen"))))</f>
        <v/>
      </c>
      <c r="H62" s="142"/>
      <c r="I62" s="142"/>
      <c r="J62" s="165">
        <f t="shared" si="0"/>
        <v>0</v>
      </c>
    </row>
    <row r="63" spans="1:10" x14ac:dyDescent="0.25">
      <c r="A63" s="140" t="str">
        <f>IF('Erfassung Schulungstunden'!A68&lt;&gt;"",'Erfassung Schulungstunden'!A68,"")</f>
        <v/>
      </c>
      <c r="B63" s="156" t="str">
        <f>IF('Erfassung Schulungstunden'!B68="","",'Erfassung Schulungstunden'!B68)</f>
        <v/>
      </c>
      <c r="C63" s="141" t="str">
        <f>IF('Erfassung Schulungstunden'!C68&lt;&gt;"",'Erfassung Schulungstunden'!C68,"")</f>
        <v/>
      </c>
      <c r="D63" s="164" t="str">
        <f>IF('Erfassung Schulungstunden'!A68="","",SUMIFS('Erfassung Schulungstunden'!F68:CP68,'Erfassung Schulungstunden'!$F$5:$CP$5,"Fortbildung"))</f>
        <v/>
      </c>
      <c r="E63" s="164" t="str">
        <f>IF('Erfassung Schulungstunden'!A68="","",SUMIFS('Erfassung Schulungstunden'!F68:CP68,'Erfassung Schulungstunden'!$F$5:$CP$5,"Basisschulung Theorie"))</f>
        <v/>
      </c>
      <c r="F63" s="164" t="str">
        <f>IF('Erfassung Schulungstunden'!A68="","",SUMIFS('Erfassung Schulungstunden'!F68:CP68,'Erfassung Schulungstunden'!$F$5:$CP$5,"Basisschulung Praxis"))</f>
        <v/>
      </c>
      <c r="G63" s="139" t="str">
        <f>IF(AND(D63="",E63="",F63=""),"",IF('Erfassung Schulungstunden'!CQ68=1,"Sollvorgabe erfüllt",IF('Erfassung Schulungstunden'!CR68=1,"Sollvorgabe nicht erfüllt",IF('Erfassung Schulungstunden'!CS68=1,"Wert begründen"))))</f>
        <v/>
      </c>
      <c r="H63" s="142"/>
      <c r="I63" s="142"/>
      <c r="J63" s="165">
        <f t="shared" si="0"/>
        <v>0</v>
      </c>
    </row>
    <row r="64" spans="1:10" x14ac:dyDescent="0.25">
      <c r="A64" s="140" t="str">
        <f>IF('Erfassung Schulungstunden'!A69&lt;&gt;"",'Erfassung Schulungstunden'!A69,"")</f>
        <v/>
      </c>
      <c r="B64" s="156" t="str">
        <f>IF('Erfassung Schulungstunden'!B69="","",'Erfassung Schulungstunden'!B69)</f>
        <v/>
      </c>
      <c r="C64" s="141" t="str">
        <f>IF('Erfassung Schulungstunden'!C69&lt;&gt;"",'Erfassung Schulungstunden'!C69,"")</f>
        <v/>
      </c>
      <c r="D64" s="164" t="str">
        <f>IF('Erfassung Schulungstunden'!A69="","",SUMIFS('Erfassung Schulungstunden'!F69:CP69,'Erfassung Schulungstunden'!$F$5:$CP$5,"Fortbildung"))</f>
        <v/>
      </c>
      <c r="E64" s="164" t="str">
        <f>IF('Erfassung Schulungstunden'!A69="","",SUMIFS('Erfassung Schulungstunden'!F69:CP69,'Erfassung Schulungstunden'!$F$5:$CP$5,"Basisschulung Theorie"))</f>
        <v/>
      </c>
      <c r="F64" s="164" t="str">
        <f>IF('Erfassung Schulungstunden'!A69="","",SUMIFS('Erfassung Schulungstunden'!F69:CP69,'Erfassung Schulungstunden'!$F$5:$CP$5,"Basisschulung Praxis"))</f>
        <v/>
      </c>
      <c r="G64" s="139" t="str">
        <f>IF(AND(D64="",E64="",F64=""),"",IF('Erfassung Schulungstunden'!CQ69=1,"Sollvorgabe erfüllt",IF('Erfassung Schulungstunden'!CR69=1,"Sollvorgabe nicht erfüllt",IF('Erfassung Schulungstunden'!CS69=1,"Wert begründen"))))</f>
        <v/>
      </c>
      <c r="H64" s="142"/>
      <c r="I64" s="142"/>
      <c r="J64" s="165">
        <f t="shared" si="0"/>
        <v>0</v>
      </c>
    </row>
    <row r="65" spans="1:10" x14ac:dyDescent="0.25">
      <c r="A65" s="140" t="str">
        <f>IF('Erfassung Schulungstunden'!A70&lt;&gt;"",'Erfassung Schulungstunden'!A70,"")</f>
        <v/>
      </c>
      <c r="B65" s="156" t="str">
        <f>IF('Erfassung Schulungstunden'!B70="","",'Erfassung Schulungstunden'!B70)</f>
        <v/>
      </c>
      <c r="C65" s="141" t="str">
        <f>IF('Erfassung Schulungstunden'!C70&lt;&gt;"",'Erfassung Schulungstunden'!C70,"")</f>
        <v/>
      </c>
      <c r="D65" s="164" t="str">
        <f>IF('Erfassung Schulungstunden'!A70="","",SUMIFS('Erfassung Schulungstunden'!F70:CP70,'Erfassung Schulungstunden'!$F$5:$CP$5,"Fortbildung"))</f>
        <v/>
      </c>
      <c r="E65" s="164" t="str">
        <f>IF('Erfassung Schulungstunden'!A70="","",SUMIFS('Erfassung Schulungstunden'!F70:CP70,'Erfassung Schulungstunden'!$F$5:$CP$5,"Basisschulung Theorie"))</f>
        <v/>
      </c>
      <c r="F65" s="164" t="str">
        <f>IF('Erfassung Schulungstunden'!A70="","",SUMIFS('Erfassung Schulungstunden'!F70:CP70,'Erfassung Schulungstunden'!$F$5:$CP$5,"Basisschulung Praxis"))</f>
        <v/>
      </c>
      <c r="G65" s="139" t="str">
        <f>IF(AND(D65="",E65="",F65=""),"",IF('Erfassung Schulungstunden'!CQ70=1,"Sollvorgabe erfüllt",IF('Erfassung Schulungstunden'!CR70=1,"Sollvorgabe nicht erfüllt",IF('Erfassung Schulungstunden'!CS70=1,"Wert begründen"))))</f>
        <v/>
      </c>
      <c r="H65" s="142"/>
      <c r="I65" s="142"/>
      <c r="J65" s="165">
        <f t="shared" si="0"/>
        <v>0</v>
      </c>
    </row>
    <row r="66" spans="1:10" x14ac:dyDescent="0.25">
      <c r="A66" s="140" t="str">
        <f>IF('Erfassung Schulungstunden'!A71&lt;&gt;"",'Erfassung Schulungstunden'!A71,"")</f>
        <v/>
      </c>
      <c r="B66" s="156" t="str">
        <f>IF('Erfassung Schulungstunden'!B71="","",'Erfassung Schulungstunden'!B71)</f>
        <v/>
      </c>
      <c r="C66" s="141" t="str">
        <f>IF('Erfassung Schulungstunden'!C71&lt;&gt;"",'Erfassung Schulungstunden'!C71,"")</f>
        <v/>
      </c>
      <c r="D66" s="164" t="str">
        <f>IF('Erfassung Schulungstunden'!A71="","",SUMIFS('Erfassung Schulungstunden'!F71:CP71,'Erfassung Schulungstunden'!$F$5:$CP$5,"Fortbildung"))</f>
        <v/>
      </c>
      <c r="E66" s="164" t="str">
        <f>IF('Erfassung Schulungstunden'!A71="","",SUMIFS('Erfassung Schulungstunden'!F71:CP71,'Erfassung Schulungstunden'!$F$5:$CP$5,"Basisschulung Theorie"))</f>
        <v/>
      </c>
      <c r="F66" s="164" t="str">
        <f>IF('Erfassung Schulungstunden'!A71="","",SUMIFS('Erfassung Schulungstunden'!F71:CP71,'Erfassung Schulungstunden'!$F$5:$CP$5,"Basisschulung Praxis"))</f>
        <v/>
      </c>
      <c r="G66" s="139" t="str">
        <f>IF(AND(D66="",E66="",F66=""),"",IF('Erfassung Schulungstunden'!CQ71=1,"Sollvorgabe erfüllt",IF('Erfassung Schulungstunden'!CR71=1,"Sollvorgabe nicht erfüllt",IF('Erfassung Schulungstunden'!CS71=1,"Wert begründen"))))</f>
        <v/>
      </c>
      <c r="H66" s="142"/>
      <c r="I66" s="142"/>
      <c r="J66" s="165">
        <f t="shared" si="0"/>
        <v>0</v>
      </c>
    </row>
    <row r="67" spans="1:10" x14ac:dyDescent="0.25">
      <c r="A67" s="140" t="str">
        <f>IF('Erfassung Schulungstunden'!A72&lt;&gt;"",'Erfassung Schulungstunden'!A72,"")</f>
        <v/>
      </c>
      <c r="B67" s="156" t="str">
        <f>IF('Erfassung Schulungstunden'!B72="","",'Erfassung Schulungstunden'!B72)</f>
        <v/>
      </c>
      <c r="C67" s="141" t="str">
        <f>IF('Erfassung Schulungstunden'!C72&lt;&gt;"",'Erfassung Schulungstunden'!C72,"")</f>
        <v/>
      </c>
      <c r="D67" s="164" t="str">
        <f>IF('Erfassung Schulungstunden'!A72="","",SUMIFS('Erfassung Schulungstunden'!F72:CP72,'Erfassung Schulungstunden'!$F$5:$CP$5,"Fortbildung"))</f>
        <v/>
      </c>
      <c r="E67" s="164" t="str">
        <f>IF('Erfassung Schulungstunden'!A72="","",SUMIFS('Erfassung Schulungstunden'!F72:CP72,'Erfassung Schulungstunden'!$F$5:$CP$5,"Basisschulung Theorie"))</f>
        <v/>
      </c>
      <c r="F67" s="164" t="str">
        <f>IF('Erfassung Schulungstunden'!A72="","",SUMIFS('Erfassung Schulungstunden'!F72:CP72,'Erfassung Schulungstunden'!$F$5:$CP$5,"Basisschulung Praxis"))</f>
        <v/>
      </c>
      <c r="G67" s="139" t="str">
        <f>IF(AND(D67="",E67="",F67=""),"",IF('Erfassung Schulungstunden'!CQ72=1,"Sollvorgabe erfüllt",IF('Erfassung Schulungstunden'!CR72=1,"Sollvorgabe nicht erfüllt",IF('Erfassung Schulungstunden'!CS72=1,"Wert begründen"))))</f>
        <v/>
      </c>
      <c r="H67" s="142"/>
      <c r="I67" s="142"/>
      <c r="J67" s="165">
        <f t="shared" si="0"/>
        <v>0</v>
      </c>
    </row>
    <row r="68" spans="1:10" x14ac:dyDescent="0.25">
      <c r="A68" s="140" t="str">
        <f>IF('Erfassung Schulungstunden'!A73&lt;&gt;"",'Erfassung Schulungstunden'!A73,"")</f>
        <v/>
      </c>
      <c r="B68" s="156" t="str">
        <f>IF('Erfassung Schulungstunden'!B73="","",'Erfassung Schulungstunden'!B73)</f>
        <v/>
      </c>
      <c r="C68" s="141" t="str">
        <f>IF('Erfassung Schulungstunden'!C73&lt;&gt;"",'Erfassung Schulungstunden'!C73,"")</f>
        <v/>
      </c>
      <c r="D68" s="164" t="str">
        <f>IF('Erfassung Schulungstunden'!A73="","",SUMIFS('Erfassung Schulungstunden'!F73:CP73,'Erfassung Schulungstunden'!$F$5:$CP$5,"Fortbildung"))</f>
        <v/>
      </c>
      <c r="E68" s="164" t="str">
        <f>IF('Erfassung Schulungstunden'!A73="","",SUMIFS('Erfassung Schulungstunden'!F73:CP73,'Erfassung Schulungstunden'!$F$5:$CP$5,"Basisschulung Theorie"))</f>
        <v/>
      </c>
      <c r="F68" s="164" t="str">
        <f>IF('Erfassung Schulungstunden'!A73="","",SUMIFS('Erfassung Schulungstunden'!F73:CP73,'Erfassung Schulungstunden'!$F$5:$CP$5,"Basisschulung Praxis"))</f>
        <v/>
      </c>
      <c r="G68" s="139" t="str">
        <f>IF(AND(D68="",E68="",F68=""),"",IF('Erfassung Schulungstunden'!CQ73=1,"Sollvorgabe erfüllt",IF('Erfassung Schulungstunden'!CR73=1,"Sollvorgabe nicht erfüllt",IF('Erfassung Schulungstunden'!CS73=1,"Wert begründen"))))</f>
        <v/>
      </c>
      <c r="H68" s="142"/>
      <c r="I68" s="142"/>
      <c r="J68" s="165">
        <f t="shared" si="0"/>
        <v>0</v>
      </c>
    </row>
    <row r="69" spans="1:10" x14ac:dyDescent="0.25">
      <c r="A69" s="140" t="str">
        <f>IF('Erfassung Schulungstunden'!A74&lt;&gt;"",'Erfassung Schulungstunden'!A74,"")</f>
        <v/>
      </c>
      <c r="B69" s="156" t="str">
        <f>IF('Erfassung Schulungstunden'!B74="","",'Erfassung Schulungstunden'!B74)</f>
        <v/>
      </c>
      <c r="C69" s="141" t="str">
        <f>IF('Erfassung Schulungstunden'!C74&lt;&gt;"",'Erfassung Schulungstunden'!C74,"")</f>
        <v/>
      </c>
      <c r="D69" s="164" t="str">
        <f>IF('Erfassung Schulungstunden'!A74="","",SUMIFS('Erfassung Schulungstunden'!F74:CP74,'Erfassung Schulungstunden'!$F$5:$CP$5,"Fortbildung"))</f>
        <v/>
      </c>
      <c r="E69" s="164" t="str">
        <f>IF('Erfassung Schulungstunden'!A74="","",SUMIFS('Erfassung Schulungstunden'!F74:CP74,'Erfassung Schulungstunden'!$F$5:$CP$5,"Basisschulung Theorie"))</f>
        <v/>
      </c>
      <c r="F69" s="164" t="str">
        <f>IF('Erfassung Schulungstunden'!A74="","",SUMIFS('Erfassung Schulungstunden'!F74:CP74,'Erfassung Schulungstunden'!$F$5:$CP$5,"Basisschulung Praxis"))</f>
        <v/>
      </c>
      <c r="G69" s="139" t="str">
        <f>IF(AND(D69="",E69="",F69=""),"",IF('Erfassung Schulungstunden'!CQ74=1,"Sollvorgabe erfüllt",IF('Erfassung Schulungstunden'!CR74=1,"Sollvorgabe nicht erfüllt",IF('Erfassung Schulungstunden'!CS74=1,"Wert begründen"))))</f>
        <v/>
      </c>
      <c r="H69" s="142"/>
      <c r="I69" s="142"/>
      <c r="J69" s="165">
        <f t="shared" si="0"/>
        <v>0</v>
      </c>
    </row>
    <row r="70" spans="1:10" x14ac:dyDescent="0.25">
      <c r="A70" s="140" t="str">
        <f>IF('Erfassung Schulungstunden'!A75&lt;&gt;"",'Erfassung Schulungstunden'!A75,"")</f>
        <v/>
      </c>
      <c r="B70" s="156" t="str">
        <f>IF('Erfassung Schulungstunden'!B75="","",'Erfassung Schulungstunden'!B75)</f>
        <v/>
      </c>
      <c r="C70" s="141" t="str">
        <f>IF('Erfassung Schulungstunden'!C75&lt;&gt;"",'Erfassung Schulungstunden'!C75,"")</f>
        <v/>
      </c>
      <c r="D70" s="164" t="str">
        <f>IF('Erfassung Schulungstunden'!A75="","",SUMIFS('Erfassung Schulungstunden'!F75:CP75,'Erfassung Schulungstunden'!$F$5:$CP$5,"Fortbildung"))</f>
        <v/>
      </c>
      <c r="E70" s="164" t="str">
        <f>IF('Erfassung Schulungstunden'!A75="","",SUMIFS('Erfassung Schulungstunden'!F75:CP75,'Erfassung Schulungstunden'!$F$5:$CP$5,"Basisschulung Theorie"))</f>
        <v/>
      </c>
      <c r="F70" s="164" t="str">
        <f>IF('Erfassung Schulungstunden'!A75="","",SUMIFS('Erfassung Schulungstunden'!F75:CP75,'Erfassung Schulungstunden'!$F$5:$CP$5,"Basisschulung Praxis"))</f>
        <v/>
      </c>
      <c r="G70" s="139" t="str">
        <f>IF(AND(D70="",E70="",F70=""),"",IF('Erfassung Schulungstunden'!CQ75=1,"Sollvorgabe erfüllt",IF('Erfassung Schulungstunden'!CR75=1,"Sollvorgabe nicht erfüllt",IF('Erfassung Schulungstunden'!CS75=1,"Wert begründen"))))</f>
        <v/>
      </c>
      <c r="H70" s="142"/>
      <c r="I70" s="142"/>
      <c r="J70" s="165">
        <f t="shared" si="0"/>
        <v>0</v>
      </c>
    </row>
    <row r="71" spans="1:10" x14ac:dyDescent="0.25">
      <c r="A71" s="140" t="str">
        <f>IF('Erfassung Schulungstunden'!A76&lt;&gt;"",'Erfassung Schulungstunden'!A76,"")</f>
        <v/>
      </c>
      <c r="B71" s="156" t="str">
        <f>IF('Erfassung Schulungstunden'!B76="","",'Erfassung Schulungstunden'!B76)</f>
        <v/>
      </c>
      <c r="C71" s="141" t="str">
        <f>IF('Erfassung Schulungstunden'!C76&lt;&gt;"",'Erfassung Schulungstunden'!C76,"")</f>
        <v/>
      </c>
      <c r="D71" s="164" t="str">
        <f>IF('Erfassung Schulungstunden'!A76="","",SUMIFS('Erfassung Schulungstunden'!F76:CP76,'Erfassung Schulungstunden'!$F$5:$CP$5,"Fortbildung"))</f>
        <v/>
      </c>
      <c r="E71" s="164" t="str">
        <f>IF('Erfassung Schulungstunden'!A76="","",SUMIFS('Erfassung Schulungstunden'!F76:CP76,'Erfassung Schulungstunden'!$F$5:$CP$5,"Basisschulung Theorie"))</f>
        <v/>
      </c>
      <c r="F71" s="164" t="str">
        <f>IF('Erfassung Schulungstunden'!A76="","",SUMIFS('Erfassung Schulungstunden'!F76:CP76,'Erfassung Schulungstunden'!$F$5:$CP$5,"Basisschulung Praxis"))</f>
        <v/>
      </c>
      <c r="G71" s="139" t="str">
        <f>IF(AND(D71="",E71="",F71=""),"",IF('Erfassung Schulungstunden'!CQ76=1,"Sollvorgabe erfüllt",IF('Erfassung Schulungstunden'!CR76=1,"Sollvorgabe nicht erfüllt",IF('Erfassung Schulungstunden'!CS76=1,"Wert begründen"))))</f>
        <v/>
      </c>
      <c r="H71" s="142"/>
      <c r="I71" s="142"/>
      <c r="J71" s="165">
        <f t="shared" si="0"/>
        <v>0</v>
      </c>
    </row>
    <row r="72" spans="1:10" x14ac:dyDescent="0.25">
      <c r="A72" s="140" t="str">
        <f>IF('Erfassung Schulungstunden'!A77&lt;&gt;"",'Erfassung Schulungstunden'!A77,"")</f>
        <v/>
      </c>
      <c r="B72" s="156" t="str">
        <f>IF('Erfassung Schulungstunden'!B77="","",'Erfassung Schulungstunden'!B77)</f>
        <v/>
      </c>
      <c r="C72" s="141" t="str">
        <f>IF('Erfassung Schulungstunden'!C77&lt;&gt;"",'Erfassung Schulungstunden'!C77,"")</f>
        <v/>
      </c>
      <c r="D72" s="164" t="str">
        <f>IF('Erfassung Schulungstunden'!A77="","",SUMIFS('Erfassung Schulungstunden'!F77:CP77,'Erfassung Schulungstunden'!$F$5:$CP$5,"Fortbildung"))</f>
        <v/>
      </c>
      <c r="E72" s="164" t="str">
        <f>IF('Erfassung Schulungstunden'!A77="","",SUMIFS('Erfassung Schulungstunden'!F77:CP77,'Erfassung Schulungstunden'!$F$5:$CP$5,"Basisschulung Theorie"))</f>
        <v/>
      </c>
      <c r="F72" s="164" t="str">
        <f>IF('Erfassung Schulungstunden'!A77="","",SUMIFS('Erfassung Schulungstunden'!F77:CP77,'Erfassung Schulungstunden'!$F$5:$CP$5,"Basisschulung Praxis"))</f>
        <v/>
      </c>
      <c r="G72" s="139" t="str">
        <f>IF(AND(D72="",E72="",F72=""),"",IF('Erfassung Schulungstunden'!CQ77=1,"Sollvorgabe erfüllt",IF('Erfassung Schulungstunden'!CR77=1,"Sollvorgabe nicht erfüllt",IF('Erfassung Schulungstunden'!CS77=1,"Wert begründen"))))</f>
        <v/>
      </c>
      <c r="H72" s="142"/>
      <c r="I72" s="142"/>
      <c r="J72" s="165">
        <f t="shared" ref="J72:J135" si="1">COUNTA(H72)</f>
        <v>0</v>
      </c>
    </row>
    <row r="73" spans="1:10" x14ac:dyDescent="0.25">
      <c r="A73" s="140" t="str">
        <f>IF('Erfassung Schulungstunden'!A78&lt;&gt;"",'Erfassung Schulungstunden'!A78,"")</f>
        <v/>
      </c>
      <c r="B73" s="156" t="str">
        <f>IF('Erfassung Schulungstunden'!B78="","",'Erfassung Schulungstunden'!B78)</f>
        <v/>
      </c>
      <c r="C73" s="141" t="str">
        <f>IF('Erfassung Schulungstunden'!C78&lt;&gt;"",'Erfassung Schulungstunden'!C78,"")</f>
        <v/>
      </c>
      <c r="D73" s="164" t="str">
        <f>IF('Erfassung Schulungstunden'!A78="","",SUMIFS('Erfassung Schulungstunden'!F78:CP78,'Erfassung Schulungstunden'!$F$5:$CP$5,"Fortbildung"))</f>
        <v/>
      </c>
      <c r="E73" s="164" t="str">
        <f>IF('Erfassung Schulungstunden'!A78="","",SUMIFS('Erfassung Schulungstunden'!F78:CP78,'Erfassung Schulungstunden'!$F$5:$CP$5,"Basisschulung Theorie"))</f>
        <v/>
      </c>
      <c r="F73" s="164" t="str">
        <f>IF('Erfassung Schulungstunden'!A78="","",SUMIFS('Erfassung Schulungstunden'!F78:CP78,'Erfassung Schulungstunden'!$F$5:$CP$5,"Basisschulung Praxis"))</f>
        <v/>
      </c>
      <c r="G73" s="139" t="str">
        <f>IF(AND(D73="",E73="",F73=""),"",IF('Erfassung Schulungstunden'!CQ78=1,"Sollvorgabe erfüllt",IF('Erfassung Schulungstunden'!CR78=1,"Sollvorgabe nicht erfüllt",IF('Erfassung Schulungstunden'!CS78=1,"Wert begründen"))))</f>
        <v/>
      </c>
      <c r="H73" s="142"/>
      <c r="I73" s="142"/>
      <c r="J73" s="165">
        <f t="shared" si="1"/>
        <v>0</v>
      </c>
    </row>
    <row r="74" spans="1:10" x14ac:dyDescent="0.25">
      <c r="A74" s="140" t="str">
        <f>IF('Erfassung Schulungstunden'!A79&lt;&gt;"",'Erfassung Schulungstunden'!A79,"")</f>
        <v/>
      </c>
      <c r="B74" s="156" t="str">
        <f>IF('Erfassung Schulungstunden'!B79="","",'Erfassung Schulungstunden'!B79)</f>
        <v/>
      </c>
      <c r="C74" s="141" t="str">
        <f>IF('Erfassung Schulungstunden'!C79&lt;&gt;"",'Erfassung Schulungstunden'!C79,"")</f>
        <v/>
      </c>
      <c r="D74" s="164" t="str">
        <f>IF('Erfassung Schulungstunden'!A79="","",SUMIFS('Erfassung Schulungstunden'!F79:CP79,'Erfassung Schulungstunden'!$F$5:$CP$5,"Fortbildung"))</f>
        <v/>
      </c>
      <c r="E74" s="164" t="str">
        <f>IF('Erfassung Schulungstunden'!A79="","",SUMIFS('Erfassung Schulungstunden'!F79:CP79,'Erfassung Schulungstunden'!$F$5:$CP$5,"Basisschulung Theorie"))</f>
        <v/>
      </c>
      <c r="F74" s="164" t="str">
        <f>IF('Erfassung Schulungstunden'!A79="","",SUMIFS('Erfassung Schulungstunden'!F79:CP79,'Erfassung Schulungstunden'!$F$5:$CP$5,"Basisschulung Praxis"))</f>
        <v/>
      </c>
      <c r="G74" s="139" t="str">
        <f>IF(AND(D74="",E74="",F74=""),"",IF('Erfassung Schulungstunden'!CQ79=1,"Sollvorgabe erfüllt",IF('Erfassung Schulungstunden'!CR79=1,"Sollvorgabe nicht erfüllt",IF('Erfassung Schulungstunden'!CS79=1,"Wert begründen"))))</f>
        <v/>
      </c>
      <c r="H74" s="142"/>
      <c r="I74" s="142"/>
      <c r="J74" s="165">
        <f t="shared" si="1"/>
        <v>0</v>
      </c>
    </row>
    <row r="75" spans="1:10" x14ac:dyDescent="0.25">
      <c r="A75" s="140" t="str">
        <f>IF('Erfassung Schulungstunden'!A80&lt;&gt;"",'Erfassung Schulungstunden'!A80,"")</f>
        <v/>
      </c>
      <c r="B75" s="156" t="str">
        <f>IF('Erfassung Schulungstunden'!B80="","",'Erfassung Schulungstunden'!B80)</f>
        <v/>
      </c>
      <c r="C75" s="141" t="str">
        <f>IF('Erfassung Schulungstunden'!C80&lt;&gt;"",'Erfassung Schulungstunden'!C80,"")</f>
        <v/>
      </c>
      <c r="D75" s="164" t="str">
        <f>IF('Erfassung Schulungstunden'!A80="","",SUMIFS('Erfassung Schulungstunden'!F80:CP80,'Erfassung Schulungstunden'!$F$5:$CP$5,"Fortbildung"))</f>
        <v/>
      </c>
      <c r="E75" s="164" t="str">
        <f>IF('Erfassung Schulungstunden'!A80="","",SUMIFS('Erfassung Schulungstunden'!F80:CP80,'Erfassung Schulungstunden'!$F$5:$CP$5,"Basisschulung Theorie"))</f>
        <v/>
      </c>
      <c r="F75" s="164" t="str">
        <f>IF('Erfassung Schulungstunden'!A80="","",SUMIFS('Erfassung Schulungstunden'!F80:CP80,'Erfassung Schulungstunden'!$F$5:$CP$5,"Basisschulung Praxis"))</f>
        <v/>
      </c>
      <c r="G75" s="139" t="str">
        <f>IF(AND(D75="",E75="",F75=""),"",IF('Erfassung Schulungstunden'!CQ80=1,"Sollvorgabe erfüllt",IF('Erfassung Schulungstunden'!CR80=1,"Sollvorgabe nicht erfüllt",IF('Erfassung Schulungstunden'!CS80=1,"Wert begründen"))))</f>
        <v/>
      </c>
      <c r="H75" s="142"/>
      <c r="I75" s="142"/>
      <c r="J75" s="165">
        <f t="shared" si="1"/>
        <v>0</v>
      </c>
    </row>
    <row r="76" spans="1:10" x14ac:dyDescent="0.25">
      <c r="A76" s="140" t="str">
        <f>IF('Erfassung Schulungstunden'!A81&lt;&gt;"",'Erfassung Schulungstunden'!A81,"")</f>
        <v/>
      </c>
      <c r="B76" s="156" t="str">
        <f>IF('Erfassung Schulungstunden'!B81="","",'Erfassung Schulungstunden'!B81)</f>
        <v/>
      </c>
      <c r="C76" s="141" t="str">
        <f>IF('Erfassung Schulungstunden'!C81&lt;&gt;"",'Erfassung Schulungstunden'!C81,"")</f>
        <v/>
      </c>
      <c r="D76" s="164" t="str">
        <f>IF('Erfassung Schulungstunden'!A81="","",SUMIFS('Erfassung Schulungstunden'!F81:CP81,'Erfassung Schulungstunden'!$F$5:$CP$5,"Fortbildung"))</f>
        <v/>
      </c>
      <c r="E76" s="164" t="str">
        <f>IF('Erfassung Schulungstunden'!A81="","",SUMIFS('Erfassung Schulungstunden'!F81:CP81,'Erfassung Schulungstunden'!$F$5:$CP$5,"Basisschulung Theorie"))</f>
        <v/>
      </c>
      <c r="F76" s="164" t="str">
        <f>IF('Erfassung Schulungstunden'!A81="","",SUMIFS('Erfassung Schulungstunden'!F81:CP81,'Erfassung Schulungstunden'!$F$5:$CP$5,"Basisschulung Praxis"))</f>
        <v/>
      </c>
      <c r="G76" s="139" t="str">
        <f>IF(AND(D76="",E76="",F76=""),"",IF('Erfassung Schulungstunden'!CQ81=1,"Sollvorgabe erfüllt",IF('Erfassung Schulungstunden'!CR81=1,"Sollvorgabe nicht erfüllt",IF('Erfassung Schulungstunden'!CS81=1,"Wert begründen"))))</f>
        <v/>
      </c>
      <c r="H76" s="142"/>
      <c r="I76" s="142"/>
      <c r="J76" s="165">
        <f t="shared" si="1"/>
        <v>0</v>
      </c>
    </row>
    <row r="77" spans="1:10" x14ac:dyDescent="0.25">
      <c r="A77" s="140" t="str">
        <f>IF('Erfassung Schulungstunden'!A82&lt;&gt;"",'Erfassung Schulungstunden'!A82,"")</f>
        <v/>
      </c>
      <c r="B77" s="156" t="str">
        <f>IF('Erfassung Schulungstunden'!B82="","",'Erfassung Schulungstunden'!B82)</f>
        <v/>
      </c>
      <c r="C77" s="141" t="str">
        <f>IF('Erfassung Schulungstunden'!C82&lt;&gt;"",'Erfassung Schulungstunden'!C82,"")</f>
        <v/>
      </c>
      <c r="D77" s="164" t="str">
        <f>IF('Erfassung Schulungstunden'!A82="","",SUMIFS('Erfassung Schulungstunden'!F82:CP82,'Erfassung Schulungstunden'!$F$5:$CP$5,"Fortbildung"))</f>
        <v/>
      </c>
      <c r="E77" s="164" t="str">
        <f>IF('Erfassung Schulungstunden'!A82="","",SUMIFS('Erfassung Schulungstunden'!F82:CP82,'Erfassung Schulungstunden'!$F$5:$CP$5,"Basisschulung Theorie"))</f>
        <v/>
      </c>
      <c r="F77" s="164" t="str">
        <f>IF('Erfassung Schulungstunden'!A82="","",SUMIFS('Erfassung Schulungstunden'!F82:CP82,'Erfassung Schulungstunden'!$F$5:$CP$5,"Basisschulung Praxis"))</f>
        <v/>
      </c>
      <c r="G77" s="139" t="str">
        <f>IF(AND(D77="",E77="",F77=""),"",IF('Erfassung Schulungstunden'!CQ82=1,"Sollvorgabe erfüllt",IF('Erfassung Schulungstunden'!CR82=1,"Sollvorgabe nicht erfüllt",IF('Erfassung Schulungstunden'!CS82=1,"Wert begründen"))))</f>
        <v/>
      </c>
      <c r="H77" s="142"/>
      <c r="I77" s="142"/>
      <c r="J77" s="165">
        <f t="shared" si="1"/>
        <v>0</v>
      </c>
    </row>
    <row r="78" spans="1:10" x14ac:dyDescent="0.25">
      <c r="A78" s="140" t="str">
        <f>IF('Erfassung Schulungstunden'!A83&lt;&gt;"",'Erfassung Schulungstunden'!A83,"")</f>
        <v/>
      </c>
      <c r="B78" s="156" t="str">
        <f>IF('Erfassung Schulungstunden'!B83="","",'Erfassung Schulungstunden'!B83)</f>
        <v/>
      </c>
      <c r="C78" s="141" t="str">
        <f>IF('Erfassung Schulungstunden'!C83&lt;&gt;"",'Erfassung Schulungstunden'!C83,"")</f>
        <v/>
      </c>
      <c r="D78" s="164" t="str">
        <f>IF('Erfassung Schulungstunden'!A83="","",SUMIFS('Erfassung Schulungstunden'!F83:CP83,'Erfassung Schulungstunden'!$F$5:$CP$5,"Fortbildung"))</f>
        <v/>
      </c>
      <c r="E78" s="164" t="str">
        <f>IF('Erfassung Schulungstunden'!A83="","",SUMIFS('Erfassung Schulungstunden'!F83:CP83,'Erfassung Schulungstunden'!$F$5:$CP$5,"Basisschulung Theorie"))</f>
        <v/>
      </c>
      <c r="F78" s="164" t="str">
        <f>IF('Erfassung Schulungstunden'!A83="","",SUMIFS('Erfassung Schulungstunden'!F83:CP83,'Erfassung Schulungstunden'!$F$5:$CP$5,"Basisschulung Praxis"))</f>
        <v/>
      </c>
      <c r="G78" s="139" t="str">
        <f>IF(AND(D78="",E78="",F78=""),"",IF('Erfassung Schulungstunden'!CQ83=1,"Sollvorgabe erfüllt",IF('Erfassung Schulungstunden'!CR83=1,"Sollvorgabe nicht erfüllt",IF('Erfassung Schulungstunden'!CS83=1,"Wert begründen"))))</f>
        <v/>
      </c>
      <c r="H78" s="142"/>
      <c r="I78" s="142"/>
      <c r="J78" s="165">
        <f t="shared" si="1"/>
        <v>0</v>
      </c>
    </row>
    <row r="79" spans="1:10" x14ac:dyDescent="0.25">
      <c r="A79" s="140" t="str">
        <f>IF('Erfassung Schulungstunden'!A84&lt;&gt;"",'Erfassung Schulungstunden'!A84,"")</f>
        <v/>
      </c>
      <c r="B79" s="156" t="str">
        <f>IF('Erfassung Schulungstunden'!B84="","",'Erfassung Schulungstunden'!B84)</f>
        <v/>
      </c>
      <c r="C79" s="141" t="str">
        <f>IF('Erfassung Schulungstunden'!C84&lt;&gt;"",'Erfassung Schulungstunden'!C84,"")</f>
        <v/>
      </c>
      <c r="D79" s="164" t="str">
        <f>IF('Erfassung Schulungstunden'!A84="","",SUMIFS('Erfassung Schulungstunden'!F84:CP84,'Erfassung Schulungstunden'!$F$5:$CP$5,"Fortbildung"))</f>
        <v/>
      </c>
      <c r="E79" s="164" t="str">
        <f>IF('Erfassung Schulungstunden'!A84="","",SUMIFS('Erfassung Schulungstunden'!F84:CP84,'Erfassung Schulungstunden'!$F$5:$CP$5,"Basisschulung Theorie"))</f>
        <v/>
      </c>
      <c r="F79" s="164" t="str">
        <f>IF('Erfassung Schulungstunden'!A84="","",SUMIFS('Erfassung Schulungstunden'!F84:CP84,'Erfassung Schulungstunden'!$F$5:$CP$5,"Basisschulung Praxis"))</f>
        <v/>
      </c>
      <c r="G79" s="139" t="str">
        <f>IF(AND(D79="",E79="",F79=""),"",IF('Erfassung Schulungstunden'!CQ84=1,"Sollvorgabe erfüllt",IF('Erfassung Schulungstunden'!CR84=1,"Sollvorgabe nicht erfüllt",IF('Erfassung Schulungstunden'!CS84=1,"Wert begründen"))))</f>
        <v/>
      </c>
      <c r="H79" s="142"/>
      <c r="I79" s="142"/>
      <c r="J79" s="165">
        <f t="shared" si="1"/>
        <v>0</v>
      </c>
    </row>
    <row r="80" spans="1:10" x14ac:dyDescent="0.25">
      <c r="A80" s="140" t="str">
        <f>IF('Erfassung Schulungstunden'!A85&lt;&gt;"",'Erfassung Schulungstunden'!A85,"")</f>
        <v/>
      </c>
      <c r="B80" s="156" t="str">
        <f>IF('Erfassung Schulungstunden'!B85="","",'Erfassung Schulungstunden'!B85)</f>
        <v/>
      </c>
      <c r="C80" s="141" t="str">
        <f>IF('Erfassung Schulungstunden'!C85&lt;&gt;"",'Erfassung Schulungstunden'!C85,"")</f>
        <v/>
      </c>
      <c r="D80" s="164" t="str">
        <f>IF('Erfassung Schulungstunden'!A85="","",SUMIFS('Erfassung Schulungstunden'!F85:CP85,'Erfassung Schulungstunden'!$F$5:$CP$5,"Fortbildung"))</f>
        <v/>
      </c>
      <c r="E80" s="164" t="str">
        <f>IF('Erfassung Schulungstunden'!A85="","",SUMIFS('Erfassung Schulungstunden'!F85:CP85,'Erfassung Schulungstunden'!$F$5:$CP$5,"Basisschulung Theorie"))</f>
        <v/>
      </c>
      <c r="F80" s="164" t="str">
        <f>IF('Erfassung Schulungstunden'!A85="","",SUMIFS('Erfassung Schulungstunden'!F85:CP85,'Erfassung Schulungstunden'!$F$5:$CP$5,"Basisschulung Praxis"))</f>
        <v/>
      </c>
      <c r="G80" s="139" t="str">
        <f>IF(AND(D80="",E80="",F80=""),"",IF('Erfassung Schulungstunden'!CQ85=1,"Sollvorgabe erfüllt",IF('Erfassung Schulungstunden'!CR85=1,"Sollvorgabe nicht erfüllt",IF('Erfassung Schulungstunden'!CS85=1,"Wert begründen"))))</f>
        <v/>
      </c>
      <c r="H80" s="142"/>
      <c r="I80" s="142"/>
      <c r="J80" s="165">
        <f t="shared" si="1"/>
        <v>0</v>
      </c>
    </row>
    <row r="81" spans="1:10" x14ac:dyDescent="0.25">
      <c r="A81" s="140" t="str">
        <f>IF('Erfassung Schulungstunden'!A86&lt;&gt;"",'Erfassung Schulungstunden'!A86,"")</f>
        <v/>
      </c>
      <c r="B81" s="156" t="str">
        <f>IF('Erfassung Schulungstunden'!B86="","",'Erfassung Schulungstunden'!B86)</f>
        <v/>
      </c>
      <c r="C81" s="141" t="str">
        <f>IF('Erfassung Schulungstunden'!C86&lt;&gt;"",'Erfassung Schulungstunden'!C86,"")</f>
        <v/>
      </c>
      <c r="D81" s="164" t="str">
        <f>IF('Erfassung Schulungstunden'!A86="","",SUMIFS('Erfassung Schulungstunden'!F86:CP86,'Erfassung Schulungstunden'!$F$5:$CP$5,"Fortbildung"))</f>
        <v/>
      </c>
      <c r="E81" s="164" t="str">
        <f>IF('Erfassung Schulungstunden'!A86="","",SUMIFS('Erfassung Schulungstunden'!F86:CP86,'Erfassung Schulungstunden'!$F$5:$CP$5,"Basisschulung Theorie"))</f>
        <v/>
      </c>
      <c r="F81" s="164" t="str">
        <f>IF('Erfassung Schulungstunden'!A86="","",SUMIFS('Erfassung Schulungstunden'!F86:CP86,'Erfassung Schulungstunden'!$F$5:$CP$5,"Basisschulung Praxis"))</f>
        <v/>
      </c>
      <c r="G81" s="139" t="str">
        <f>IF(AND(D81="",E81="",F81=""),"",IF('Erfassung Schulungstunden'!CQ86=1,"Sollvorgabe erfüllt",IF('Erfassung Schulungstunden'!CR86=1,"Sollvorgabe nicht erfüllt",IF('Erfassung Schulungstunden'!CS86=1,"Wert begründen"))))</f>
        <v/>
      </c>
      <c r="H81" s="142"/>
      <c r="I81" s="142"/>
      <c r="J81" s="165">
        <f t="shared" si="1"/>
        <v>0</v>
      </c>
    </row>
    <row r="82" spans="1:10" x14ac:dyDescent="0.25">
      <c r="A82" s="140" t="str">
        <f>IF('Erfassung Schulungstunden'!A87&lt;&gt;"",'Erfassung Schulungstunden'!A87,"")</f>
        <v/>
      </c>
      <c r="B82" s="156" t="str">
        <f>IF('Erfassung Schulungstunden'!B87="","",'Erfassung Schulungstunden'!B87)</f>
        <v/>
      </c>
      <c r="C82" s="141" t="str">
        <f>IF('Erfassung Schulungstunden'!C87&lt;&gt;"",'Erfassung Schulungstunden'!C87,"")</f>
        <v/>
      </c>
      <c r="D82" s="164" t="str">
        <f>IF('Erfassung Schulungstunden'!A87="","",SUMIFS('Erfassung Schulungstunden'!F87:CP87,'Erfassung Schulungstunden'!$F$5:$CP$5,"Fortbildung"))</f>
        <v/>
      </c>
      <c r="E82" s="164" t="str">
        <f>IF('Erfassung Schulungstunden'!A87="","",SUMIFS('Erfassung Schulungstunden'!F87:CP87,'Erfassung Schulungstunden'!$F$5:$CP$5,"Basisschulung Theorie"))</f>
        <v/>
      </c>
      <c r="F82" s="164" t="str">
        <f>IF('Erfassung Schulungstunden'!A87="","",SUMIFS('Erfassung Schulungstunden'!F87:CP87,'Erfassung Schulungstunden'!$F$5:$CP$5,"Basisschulung Praxis"))</f>
        <v/>
      </c>
      <c r="G82" s="139" t="str">
        <f>IF(AND(D82="",E82="",F82=""),"",IF('Erfassung Schulungstunden'!CQ87=1,"Sollvorgabe erfüllt",IF('Erfassung Schulungstunden'!CR87=1,"Sollvorgabe nicht erfüllt",IF('Erfassung Schulungstunden'!CS87=1,"Wert begründen"))))</f>
        <v/>
      </c>
      <c r="H82" s="142"/>
      <c r="I82" s="142"/>
      <c r="J82" s="165">
        <f t="shared" si="1"/>
        <v>0</v>
      </c>
    </row>
    <row r="83" spans="1:10" x14ac:dyDescent="0.25">
      <c r="A83" s="140" t="str">
        <f>IF('Erfassung Schulungstunden'!A88&lt;&gt;"",'Erfassung Schulungstunden'!A88,"")</f>
        <v/>
      </c>
      <c r="B83" s="156" t="str">
        <f>IF('Erfassung Schulungstunden'!B88="","",'Erfassung Schulungstunden'!B88)</f>
        <v/>
      </c>
      <c r="C83" s="141" t="str">
        <f>IF('Erfassung Schulungstunden'!C88&lt;&gt;"",'Erfassung Schulungstunden'!C88,"")</f>
        <v/>
      </c>
      <c r="D83" s="164" t="str">
        <f>IF('Erfassung Schulungstunden'!A88="","",SUMIFS('Erfassung Schulungstunden'!F88:CP88,'Erfassung Schulungstunden'!$F$5:$CP$5,"Fortbildung"))</f>
        <v/>
      </c>
      <c r="E83" s="164" t="str">
        <f>IF('Erfassung Schulungstunden'!A88="","",SUMIFS('Erfassung Schulungstunden'!F88:CP88,'Erfassung Schulungstunden'!$F$5:$CP$5,"Basisschulung Theorie"))</f>
        <v/>
      </c>
      <c r="F83" s="164" t="str">
        <f>IF('Erfassung Schulungstunden'!A88="","",SUMIFS('Erfassung Schulungstunden'!F88:CP88,'Erfassung Schulungstunden'!$F$5:$CP$5,"Basisschulung Praxis"))</f>
        <v/>
      </c>
      <c r="G83" s="139" t="str">
        <f>IF(AND(D83="",E83="",F83=""),"",IF('Erfassung Schulungstunden'!CQ88=1,"Sollvorgabe erfüllt",IF('Erfassung Schulungstunden'!CR88=1,"Sollvorgabe nicht erfüllt",IF('Erfassung Schulungstunden'!CS88=1,"Wert begründen"))))</f>
        <v/>
      </c>
      <c r="H83" s="142"/>
      <c r="I83" s="142"/>
      <c r="J83" s="165">
        <f t="shared" si="1"/>
        <v>0</v>
      </c>
    </row>
    <row r="84" spans="1:10" x14ac:dyDescent="0.25">
      <c r="A84" s="140" t="str">
        <f>IF('Erfassung Schulungstunden'!A89&lt;&gt;"",'Erfassung Schulungstunden'!A89,"")</f>
        <v/>
      </c>
      <c r="B84" s="156" t="str">
        <f>IF('Erfassung Schulungstunden'!B89="","",'Erfassung Schulungstunden'!B89)</f>
        <v/>
      </c>
      <c r="C84" s="141" t="str">
        <f>IF('Erfassung Schulungstunden'!C89&lt;&gt;"",'Erfassung Schulungstunden'!C89,"")</f>
        <v/>
      </c>
      <c r="D84" s="164" t="str">
        <f>IF('Erfassung Schulungstunden'!A89="","",SUMIFS('Erfassung Schulungstunden'!F89:CP89,'Erfassung Schulungstunden'!$F$5:$CP$5,"Fortbildung"))</f>
        <v/>
      </c>
      <c r="E84" s="164" t="str">
        <f>IF('Erfassung Schulungstunden'!A89="","",SUMIFS('Erfassung Schulungstunden'!F89:CP89,'Erfassung Schulungstunden'!$F$5:$CP$5,"Basisschulung Theorie"))</f>
        <v/>
      </c>
      <c r="F84" s="164" t="str">
        <f>IF('Erfassung Schulungstunden'!A89="","",SUMIFS('Erfassung Schulungstunden'!F89:CP89,'Erfassung Schulungstunden'!$F$5:$CP$5,"Basisschulung Praxis"))</f>
        <v/>
      </c>
      <c r="G84" s="139" t="str">
        <f>IF(AND(D84="",E84="",F84=""),"",IF('Erfassung Schulungstunden'!CQ89=1,"Sollvorgabe erfüllt",IF('Erfassung Schulungstunden'!CR89=1,"Sollvorgabe nicht erfüllt",IF('Erfassung Schulungstunden'!CS89=1,"Wert begründen"))))</f>
        <v/>
      </c>
      <c r="H84" s="142"/>
      <c r="I84" s="142"/>
      <c r="J84" s="165">
        <f t="shared" si="1"/>
        <v>0</v>
      </c>
    </row>
    <row r="85" spans="1:10" x14ac:dyDescent="0.25">
      <c r="A85" s="140" t="str">
        <f>IF('Erfassung Schulungstunden'!A90&lt;&gt;"",'Erfassung Schulungstunden'!A90,"")</f>
        <v/>
      </c>
      <c r="B85" s="156" t="str">
        <f>IF('Erfassung Schulungstunden'!B90="","",'Erfassung Schulungstunden'!B90)</f>
        <v/>
      </c>
      <c r="C85" s="141" t="str">
        <f>IF('Erfassung Schulungstunden'!C90&lt;&gt;"",'Erfassung Schulungstunden'!C90,"")</f>
        <v/>
      </c>
      <c r="D85" s="164" t="str">
        <f>IF('Erfassung Schulungstunden'!A90="","",SUMIFS('Erfassung Schulungstunden'!F90:CP90,'Erfassung Schulungstunden'!$F$5:$CP$5,"Fortbildung"))</f>
        <v/>
      </c>
      <c r="E85" s="164" t="str">
        <f>IF('Erfassung Schulungstunden'!A90="","",SUMIFS('Erfassung Schulungstunden'!F90:CP90,'Erfassung Schulungstunden'!$F$5:$CP$5,"Basisschulung Theorie"))</f>
        <v/>
      </c>
      <c r="F85" s="164" t="str">
        <f>IF('Erfassung Schulungstunden'!A90="","",SUMIFS('Erfassung Schulungstunden'!F90:CP90,'Erfassung Schulungstunden'!$F$5:$CP$5,"Basisschulung Praxis"))</f>
        <v/>
      </c>
      <c r="G85" s="139" t="str">
        <f>IF(AND(D85="",E85="",F85=""),"",IF('Erfassung Schulungstunden'!CQ90=1,"Sollvorgabe erfüllt",IF('Erfassung Schulungstunden'!CR90=1,"Sollvorgabe nicht erfüllt",IF('Erfassung Schulungstunden'!CS90=1,"Wert begründen"))))</f>
        <v/>
      </c>
      <c r="H85" s="142"/>
      <c r="I85" s="142"/>
      <c r="J85" s="165">
        <f t="shared" si="1"/>
        <v>0</v>
      </c>
    </row>
    <row r="86" spans="1:10" x14ac:dyDescent="0.25">
      <c r="A86" s="140" t="str">
        <f>IF('Erfassung Schulungstunden'!A91&lt;&gt;"",'Erfassung Schulungstunden'!A91,"")</f>
        <v/>
      </c>
      <c r="B86" s="156" t="str">
        <f>IF('Erfassung Schulungstunden'!B91="","",'Erfassung Schulungstunden'!B91)</f>
        <v/>
      </c>
      <c r="C86" s="141" t="str">
        <f>IF('Erfassung Schulungstunden'!C91&lt;&gt;"",'Erfassung Schulungstunden'!C91,"")</f>
        <v/>
      </c>
      <c r="D86" s="164" t="str">
        <f>IF('Erfassung Schulungstunden'!A91="","",SUMIFS('Erfassung Schulungstunden'!F91:CP91,'Erfassung Schulungstunden'!$F$5:$CP$5,"Fortbildung"))</f>
        <v/>
      </c>
      <c r="E86" s="164" t="str">
        <f>IF('Erfassung Schulungstunden'!A91="","",SUMIFS('Erfassung Schulungstunden'!F91:CP91,'Erfassung Schulungstunden'!$F$5:$CP$5,"Basisschulung Theorie"))</f>
        <v/>
      </c>
      <c r="F86" s="164" t="str">
        <f>IF('Erfassung Schulungstunden'!A91="","",SUMIFS('Erfassung Schulungstunden'!F91:CP91,'Erfassung Schulungstunden'!$F$5:$CP$5,"Basisschulung Praxis"))</f>
        <v/>
      </c>
      <c r="G86" s="139" t="str">
        <f>IF(AND(D86="",E86="",F86=""),"",IF('Erfassung Schulungstunden'!CQ91=1,"Sollvorgabe erfüllt",IF('Erfassung Schulungstunden'!CR91=1,"Sollvorgabe nicht erfüllt",IF('Erfassung Schulungstunden'!CS91=1,"Wert begründen"))))</f>
        <v/>
      </c>
      <c r="H86" s="142"/>
      <c r="I86" s="142"/>
      <c r="J86" s="165">
        <f t="shared" si="1"/>
        <v>0</v>
      </c>
    </row>
    <row r="87" spans="1:10" x14ac:dyDescent="0.25">
      <c r="A87" s="140" t="str">
        <f>IF('Erfassung Schulungstunden'!A92&lt;&gt;"",'Erfassung Schulungstunden'!A92,"")</f>
        <v/>
      </c>
      <c r="B87" s="156" t="str">
        <f>IF('Erfassung Schulungstunden'!B92="","",'Erfassung Schulungstunden'!B92)</f>
        <v/>
      </c>
      <c r="C87" s="141" t="str">
        <f>IF('Erfassung Schulungstunden'!C92&lt;&gt;"",'Erfassung Schulungstunden'!C92,"")</f>
        <v/>
      </c>
      <c r="D87" s="164" t="str">
        <f>IF('Erfassung Schulungstunden'!A92="","",SUMIFS('Erfassung Schulungstunden'!F92:CP92,'Erfassung Schulungstunden'!$F$5:$CP$5,"Fortbildung"))</f>
        <v/>
      </c>
      <c r="E87" s="164" t="str">
        <f>IF('Erfassung Schulungstunden'!A92="","",SUMIFS('Erfassung Schulungstunden'!F92:CP92,'Erfassung Schulungstunden'!$F$5:$CP$5,"Basisschulung Theorie"))</f>
        <v/>
      </c>
      <c r="F87" s="164" t="str">
        <f>IF('Erfassung Schulungstunden'!A92="","",SUMIFS('Erfassung Schulungstunden'!F92:CP92,'Erfassung Schulungstunden'!$F$5:$CP$5,"Basisschulung Praxis"))</f>
        <v/>
      </c>
      <c r="G87" s="139" t="str">
        <f>IF(AND(D87="",E87="",F87=""),"",IF('Erfassung Schulungstunden'!CQ92=1,"Sollvorgabe erfüllt",IF('Erfassung Schulungstunden'!CR92=1,"Sollvorgabe nicht erfüllt",IF('Erfassung Schulungstunden'!CS92=1,"Wert begründen"))))</f>
        <v/>
      </c>
      <c r="H87" s="142"/>
      <c r="I87" s="142"/>
      <c r="J87" s="165">
        <f t="shared" si="1"/>
        <v>0</v>
      </c>
    </row>
    <row r="88" spans="1:10" x14ac:dyDescent="0.25">
      <c r="A88" s="140" t="str">
        <f>IF('Erfassung Schulungstunden'!A93&lt;&gt;"",'Erfassung Schulungstunden'!A93,"")</f>
        <v/>
      </c>
      <c r="B88" s="156" t="str">
        <f>IF('Erfassung Schulungstunden'!B93="","",'Erfassung Schulungstunden'!B93)</f>
        <v/>
      </c>
      <c r="C88" s="141" t="str">
        <f>IF('Erfassung Schulungstunden'!C93&lt;&gt;"",'Erfassung Schulungstunden'!C93,"")</f>
        <v/>
      </c>
      <c r="D88" s="164" t="str">
        <f>IF('Erfassung Schulungstunden'!A93="","",SUMIFS('Erfassung Schulungstunden'!F93:CP93,'Erfassung Schulungstunden'!$F$5:$CP$5,"Fortbildung"))</f>
        <v/>
      </c>
      <c r="E88" s="164" t="str">
        <f>IF('Erfassung Schulungstunden'!A93="","",SUMIFS('Erfassung Schulungstunden'!F93:CP93,'Erfassung Schulungstunden'!$F$5:$CP$5,"Basisschulung Theorie"))</f>
        <v/>
      </c>
      <c r="F88" s="164" t="str">
        <f>IF('Erfassung Schulungstunden'!A93="","",SUMIFS('Erfassung Schulungstunden'!F93:CP93,'Erfassung Schulungstunden'!$F$5:$CP$5,"Basisschulung Praxis"))</f>
        <v/>
      </c>
      <c r="G88" s="139" t="str">
        <f>IF(AND(D88="",E88="",F88=""),"",IF('Erfassung Schulungstunden'!CQ93=1,"Sollvorgabe erfüllt",IF('Erfassung Schulungstunden'!CR93=1,"Sollvorgabe nicht erfüllt",IF('Erfassung Schulungstunden'!CS93=1,"Wert begründen"))))</f>
        <v/>
      </c>
      <c r="H88" s="142"/>
      <c r="I88" s="142"/>
      <c r="J88" s="165">
        <f t="shared" si="1"/>
        <v>0</v>
      </c>
    </row>
    <row r="89" spans="1:10" x14ac:dyDescent="0.25">
      <c r="A89" s="140" t="str">
        <f>IF('Erfassung Schulungstunden'!A94&lt;&gt;"",'Erfassung Schulungstunden'!A94,"")</f>
        <v/>
      </c>
      <c r="B89" s="156" t="str">
        <f>IF('Erfassung Schulungstunden'!B94="","",'Erfassung Schulungstunden'!B94)</f>
        <v/>
      </c>
      <c r="C89" s="141" t="str">
        <f>IF('Erfassung Schulungstunden'!C94&lt;&gt;"",'Erfassung Schulungstunden'!C94,"")</f>
        <v/>
      </c>
      <c r="D89" s="164" t="str">
        <f>IF('Erfassung Schulungstunden'!A94="","",SUMIFS('Erfassung Schulungstunden'!F94:CP94,'Erfassung Schulungstunden'!$F$5:$CP$5,"Fortbildung"))</f>
        <v/>
      </c>
      <c r="E89" s="164" t="str">
        <f>IF('Erfassung Schulungstunden'!A94="","",SUMIFS('Erfassung Schulungstunden'!F94:CP94,'Erfassung Schulungstunden'!$F$5:$CP$5,"Basisschulung Theorie"))</f>
        <v/>
      </c>
      <c r="F89" s="164" t="str">
        <f>IF('Erfassung Schulungstunden'!A94="","",SUMIFS('Erfassung Schulungstunden'!F94:CP94,'Erfassung Schulungstunden'!$F$5:$CP$5,"Basisschulung Praxis"))</f>
        <v/>
      </c>
      <c r="G89" s="139" t="str">
        <f>IF(AND(D89="",E89="",F89=""),"",IF('Erfassung Schulungstunden'!CQ94=1,"Sollvorgabe erfüllt",IF('Erfassung Schulungstunden'!CR94=1,"Sollvorgabe nicht erfüllt",IF('Erfassung Schulungstunden'!CS94=1,"Wert begründen"))))</f>
        <v/>
      </c>
      <c r="H89" s="142"/>
      <c r="I89" s="142"/>
      <c r="J89" s="165">
        <f t="shared" si="1"/>
        <v>0</v>
      </c>
    </row>
    <row r="90" spans="1:10" x14ac:dyDescent="0.25">
      <c r="A90" s="140" t="str">
        <f>IF('Erfassung Schulungstunden'!A95&lt;&gt;"",'Erfassung Schulungstunden'!A95,"")</f>
        <v/>
      </c>
      <c r="B90" s="156" t="str">
        <f>IF('Erfassung Schulungstunden'!B95="","",'Erfassung Schulungstunden'!B95)</f>
        <v/>
      </c>
      <c r="C90" s="141" t="str">
        <f>IF('Erfassung Schulungstunden'!C95&lt;&gt;"",'Erfassung Schulungstunden'!C95,"")</f>
        <v/>
      </c>
      <c r="D90" s="164" t="str">
        <f>IF('Erfassung Schulungstunden'!A95="","",SUMIFS('Erfassung Schulungstunden'!F95:CP95,'Erfassung Schulungstunden'!$F$5:$CP$5,"Fortbildung"))</f>
        <v/>
      </c>
      <c r="E90" s="164" t="str">
        <f>IF('Erfassung Schulungstunden'!A95="","",SUMIFS('Erfassung Schulungstunden'!F95:CP95,'Erfassung Schulungstunden'!$F$5:$CP$5,"Basisschulung Theorie"))</f>
        <v/>
      </c>
      <c r="F90" s="164" t="str">
        <f>IF('Erfassung Schulungstunden'!A95="","",SUMIFS('Erfassung Schulungstunden'!F95:CP95,'Erfassung Schulungstunden'!$F$5:$CP$5,"Basisschulung Praxis"))</f>
        <v/>
      </c>
      <c r="G90" s="139" t="str">
        <f>IF(AND(D90="",E90="",F90=""),"",IF('Erfassung Schulungstunden'!CQ95=1,"Sollvorgabe erfüllt",IF('Erfassung Schulungstunden'!CR95=1,"Sollvorgabe nicht erfüllt",IF('Erfassung Schulungstunden'!CS95=1,"Wert begründen"))))</f>
        <v/>
      </c>
      <c r="H90" s="142"/>
      <c r="I90" s="142"/>
      <c r="J90" s="165">
        <f t="shared" si="1"/>
        <v>0</v>
      </c>
    </row>
    <row r="91" spans="1:10" x14ac:dyDescent="0.25">
      <c r="A91" s="140" t="str">
        <f>IF('Erfassung Schulungstunden'!A96&lt;&gt;"",'Erfassung Schulungstunden'!A96,"")</f>
        <v/>
      </c>
      <c r="B91" s="156" t="str">
        <f>IF('Erfassung Schulungstunden'!B96="","",'Erfassung Schulungstunden'!B96)</f>
        <v/>
      </c>
      <c r="C91" s="141" t="str">
        <f>IF('Erfassung Schulungstunden'!C96&lt;&gt;"",'Erfassung Schulungstunden'!C96,"")</f>
        <v/>
      </c>
      <c r="D91" s="164" t="str">
        <f>IF('Erfassung Schulungstunden'!A96="","",SUMIFS('Erfassung Schulungstunden'!F96:CP96,'Erfassung Schulungstunden'!$F$5:$CP$5,"Fortbildung"))</f>
        <v/>
      </c>
      <c r="E91" s="164" t="str">
        <f>IF('Erfassung Schulungstunden'!A96="","",SUMIFS('Erfassung Schulungstunden'!F96:CP96,'Erfassung Schulungstunden'!$F$5:$CP$5,"Basisschulung Theorie"))</f>
        <v/>
      </c>
      <c r="F91" s="164" t="str">
        <f>IF('Erfassung Schulungstunden'!A96="","",SUMIFS('Erfassung Schulungstunden'!F96:CP96,'Erfassung Schulungstunden'!$F$5:$CP$5,"Basisschulung Praxis"))</f>
        <v/>
      </c>
      <c r="G91" s="139" t="str">
        <f>IF(AND(D91="",E91="",F91=""),"",IF('Erfassung Schulungstunden'!CQ96=1,"Sollvorgabe erfüllt",IF('Erfassung Schulungstunden'!CR96=1,"Sollvorgabe nicht erfüllt",IF('Erfassung Schulungstunden'!CS96=1,"Wert begründen"))))</f>
        <v/>
      </c>
      <c r="H91" s="142"/>
      <c r="I91" s="142"/>
      <c r="J91" s="165">
        <f t="shared" si="1"/>
        <v>0</v>
      </c>
    </row>
    <row r="92" spans="1:10" x14ac:dyDescent="0.25">
      <c r="A92" s="140" t="str">
        <f>IF('Erfassung Schulungstunden'!A97&lt;&gt;"",'Erfassung Schulungstunden'!A97,"")</f>
        <v/>
      </c>
      <c r="B92" s="156" t="str">
        <f>IF('Erfassung Schulungstunden'!B97="","",'Erfassung Schulungstunden'!B97)</f>
        <v/>
      </c>
      <c r="C92" s="141" t="str">
        <f>IF('Erfassung Schulungstunden'!C97&lt;&gt;"",'Erfassung Schulungstunden'!C97,"")</f>
        <v/>
      </c>
      <c r="D92" s="164" t="str">
        <f>IF('Erfassung Schulungstunden'!A97="","",SUMIFS('Erfassung Schulungstunden'!F97:CP97,'Erfassung Schulungstunden'!$F$5:$CP$5,"Fortbildung"))</f>
        <v/>
      </c>
      <c r="E92" s="164" t="str">
        <f>IF('Erfassung Schulungstunden'!A97="","",SUMIFS('Erfassung Schulungstunden'!F97:CP97,'Erfassung Schulungstunden'!$F$5:$CP$5,"Basisschulung Theorie"))</f>
        <v/>
      </c>
      <c r="F92" s="164" t="str">
        <f>IF('Erfassung Schulungstunden'!A97="","",SUMIFS('Erfassung Schulungstunden'!F97:CP97,'Erfassung Schulungstunden'!$F$5:$CP$5,"Basisschulung Praxis"))</f>
        <v/>
      </c>
      <c r="G92" s="139" t="str">
        <f>IF(AND(D92="",E92="",F92=""),"",IF('Erfassung Schulungstunden'!CQ97=1,"Sollvorgabe erfüllt",IF('Erfassung Schulungstunden'!CR97=1,"Sollvorgabe nicht erfüllt",IF('Erfassung Schulungstunden'!CS97=1,"Wert begründen"))))</f>
        <v/>
      </c>
      <c r="H92" s="142"/>
      <c r="I92" s="142"/>
      <c r="J92" s="165">
        <f t="shared" si="1"/>
        <v>0</v>
      </c>
    </row>
    <row r="93" spans="1:10" x14ac:dyDescent="0.25">
      <c r="A93" s="140" t="str">
        <f>IF('Erfassung Schulungstunden'!A98&lt;&gt;"",'Erfassung Schulungstunden'!A98,"")</f>
        <v/>
      </c>
      <c r="B93" s="156" t="str">
        <f>IF('Erfassung Schulungstunden'!B98="","",'Erfassung Schulungstunden'!B98)</f>
        <v/>
      </c>
      <c r="C93" s="141" t="str">
        <f>IF('Erfassung Schulungstunden'!C98&lt;&gt;"",'Erfassung Schulungstunden'!C98,"")</f>
        <v/>
      </c>
      <c r="D93" s="164" t="str">
        <f>IF('Erfassung Schulungstunden'!A98="","",SUMIFS('Erfassung Schulungstunden'!F98:CP98,'Erfassung Schulungstunden'!$F$5:$CP$5,"Fortbildung"))</f>
        <v/>
      </c>
      <c r="E93" s="164" t="str">
        <f>IF('Erfassung Schulungstunden'!A98="","",SUMIFS('Erfassung Schulungstunden'!F98:CP98,'Erfassung Schulungstunden'!$F$5:$CP$5,"Basisschulung Theorie"))</f>
        <v/>
      </c>
      <c r="F93" s="164" t="str">
        <f>IF('Erfassung Schulungstunden'!A98="","",SUMIFS('Erfassung Schulungstunden'!F98:CP98,'Erfassung Schulungstunden'!$F$5:$CP$5,"Basisschulung Praxis"))</f>
        <v/>
      </c>
      <c r="G93" s="139" t="str">
        <f>IF(AND(D93="",E93="",F93=""),"",IF('Erfassung Schulungstunden'!CQ98=1,"Sollvorgabe erfüllt",IF('Erfassung Schulungstunden'!CR98=1,"Sollvorgabe nicht erfüllt",IF('Erfassung Schulungstunden'!CS98=1,"Wert begründen"))))</f>
        <v/>
      </c>
      <c r="H93" s="142"/>
      <c r="I93" s="142"/>
      <c r="J93" s="165">
        <f t="shared" si="1"/>
        <v>0</v>
      </c>
    </row>
    <row r="94" spans="1:10" x14ac:dyDescent="0.25">
      <c r="A94" s="140" t="str">
        <f>IF('Erfassung Schulungstunden'!A99&lt;&gt;"",'Erfassung Schulungstunden'!A99,"")</f>
        <v/>
      </c>
      <c r="B94" s="156" t="str">
        <f>IF('Erfassung Schulungstunden'!B99="","",'Erfassung Schulungstunden'!B99)</f>
        <v/>
      </c>
      <c r="C94" s="141" t="str">
        <f>IF('Erfassung Schulungstunden'!C99&lt;&gt;"",'Erfassung Schulungstunden'!C99,"")</f>
        <v/>
      </c>
      <c r="D94" s="164" t="str">
        <f>IF('Erfassung Schulungstunden'!A99="","",SUMIFS('Erfassung Schulungstunden'!F99:CP99,'Erfassung Schulungstunden'!$F$5:$CP$5,"Fortbildung"))</f>
        <v/>
      </c>
      <c r="E94" s="164" t="str">
        <f>IF('Erfassung Schulungstunden'!A99="","",SUMIFS('Erfassung Schulungstunden'!F99:CP99,'Erfassung Schulungstunden'!$F$5:$CP$5,"Basisschulung Theorie"))</f>
        <v/>
      </c>
      <c r="F94" s="164" t="str">
        <f>IF('Erfassung Schulungstunden'!A99="","",SUMIFS('Erfassung Schulungstunden'!F99:CP99,'Erfassung Schulungstunden'!$F$5:$CP$5,"Basisschulung Praxis"))</f>
        <v/>
      </c>
      <c r="G94" s="139" t="str">
        <f>IF(AND(D94="",E94="",F94=""),"",IF('Erfassung Schulungstunden'!CQ99=1,"Sollvorgabe erfüllt",IF('Erfassung Schulungstunden'!CR99=1,"Sollvorgabe nicht erfüllt",IF('Erfassung Schulungstunden'!CS99=1,"Wert begründen"))))</f>
        <v/>
      </c>
      <c r="H94" s="142"/>
      <c r="I94" s="142"/>
      <c r="J94" s="165">
        <f t="shared" si="1"/>
        <v>0</v>
      </c>
    </row>
    <row r="95" spans="1:10" x14ac:dyDescent="0.25">
      <c r="A95" s="140" t="str">
        <f>IF('Erfassung Schulungstunden'!A100&lt;&gt;"",'Erfassung Schulungstunden'!A100,"")</f>
        <v/>
      </c>
      <c r="B95" s="156" t="str">
        <f>IF('Erfassung Schulungstunden'!B100="","",'Erfassung Schulungstunden'!B100)</f>
        <v/>
      </c>
      <c r="C95" s="141" t="str">
        <f>IF('Erfassung Schulungstunden'!C100&lt;&gt;"",'Erfassung Schulungstunden'!C100,"")</f>
        <v/>
      </c>
      <c r="D95" s="164" t="str">
        <f>IF('Erfassung Schulungstunden'!A100="","",SUMIFS('Erfassung Schulungstunden'!F100:CP100,'Erfassung Schulungstunden'!$F$5:$CP$5,"Fortbildung"))</f>
        <v/>
      </c>
      <c r="E95" s="164" t="str">
        <f>IF('Erfassung Schulungstunden'!A100="","",SUMIFS('Erfassung Schulungstunden'!F100:CP100,'Erfassung Schulungstunden'!$F$5:$CP$5,"Basisschulung Theorie"))</f>
        <v/>
      </c>
      <c r="F95" s="164" t="str">
        <f>IF('Erfassung Schulungstunden'!A100="","",SUMIFS('Erfassung Schulungstunden'!F100:CP100,'Erfassung Schulungstunden'!$F$5:$CP$5,"Basisschulung Praxis"))</f>
        <v/>
      </c>
      <c r="G95" s="139" t="str">
        <f>IF(AND(D95="",E95="",F95=""),"",IF('Erfassung Schulungstunden'!CQ100=1,"Sollvorgabe erfüllt",IF('Erfassung Schulungstunden'!CR100=1,"Sollvorgabe nicht erfüllt",IF('Erfassung Schulungstunden'!CS100=1,"Wert begründen"))))</f>
        <v/>
      </c>
      <c r="H95" s="142"/>
      <c r="I95" s="142"/>
      <c r="J95" s="165">
        <f t="shared" si="1"/>
        <v>0</v>
      </c>
    </row>
    <row r="96" spans="1:10" x14ac:dyDescent="0.25">
      <c r="A96" s="140" t="str">
        <f>IF('Erfassung Schulungstunden'!A101&lt;&gt;"",'Erfassung Schulungstunden'!A101,"")</f>
        <v/>
      </c>
      <c r="B96" s="156" t="str">
        <f>IF('Erfassung Schulungstunden'!B101="","",'Erfassung Schulungstunden'!B101)</f>
        <v/>
      </c>
      <c r="C96" s="141" t="str">
        <f>IF('Erfassung Schulungstunden'!C101&lt;&gt;"",'Erfassung Schulungstunden'!C101,"")</f>
        <v/>
      </c>
      <c r="D96" s="164" t="str">
        <f>IF('Erfassung Schulungstunden'!A101="","",SUMIFS('Erfassung Schulungstunden'!F101:CP101,'Erfassung Schulungstunden'!$F$5:$CP$5,"Fortbildung"))</f>
        <v/>
      </c>
      <c r="E96" s="164" t="str">
        <f>IF('Erfassung Schulungstunden'!A101="","",SUMIFS('Erfassung Schulungstunden'!F101:CP101,'Erfassung Schulungstunden'!$F$5:$CP$5,"Basisschulung Theorie"))</f>
        <v/>
      </c>
      <c r="F96" s="164" t="str">
        <f>IF('Erfassung Schulungstunden'!A101="","",SUMIFS('Erfassung Schulungstunden'!F101:CP101,'Erfassung Schulungstunden'!$F$5:$CP$5,"Basisschulung Praxis"))</f>
        <v/>
      </c>
      <c r="G96" s="139" t="str">
        <f>IF(AND(D96="",E96="",F96=""),"",IF('Erfassung Schulungstunden'!CQ101=1,"Sollvorgabe erfüllt",IF('Erfassung Schulungstunden'!CR101=1,"Sollvorgabe nicht erfüllt",IF('Erfassung Schulungstunden'!CS101=1,"Wert begründen"))))</f>
        <v/>
      </c>
      <c r="H96" s="142"/>
      <c r="I96" s="142"/>
      <c r="J96" s="165">
        <f t="shared" si="1"/>
        <v>0</v>
      </c>
    </row>
    <row r="97" spans="1:10" x14ac:dyDescent="0.25">
      <c r="A97" s="140" t="str">
        <f>IF('Erfassung Schulungstunden'!A102&lt;&gt;"",'Erfassung Schulungstunden'!A102,"")</f>
        <v/>
      </c>
      <c r="B97" s="156" t="str">
        <f>IF('Erfassung Schulungstunden'!B102="","",'Erfassung Schulungstunden'!B102)</f>
        <v/>
      </c>
      <c r="C97" s="141" t="str">
        <f>IF('Erfassung Schulungstunden'!C102&lt;&gt;"",'Erfassung Schulungstunden'!C102,"")</f>
        <v/>
      </c>
      <c r="D97" s="164" t="str">
        <f>IF('Erfassung Schulungstunden'!A102="","",SUMIFS('Erfassung Schulungstunden'!F102:CP102,'Erfassung Schulungstunden'!$F$5:$CP$5,"Fortbildung"))</f>
        <v/>
      </c>
      <c r="E97" s="164" t="str">
        <f>IF('Erfassung Schulungstunden'!A102="","",SUMIFS('Erfassung Schulungstunden'!F102:CP102,'Erfassung Schulungstunden'!$F$5:$CP$5,"Basisschulung Theorie"))</f>
        <v/>
      </c>
      <c r="F97" s="164" t="str">
        <f>IF('Erfassung Schulungstunden'!A102="","",SUMIFS('Erfassung Schulungstunden'!F102:CP102,'Erfassung Schulungstunden'!$F$5:$CP$5,"Basisschulung Praxis"))</f>
        <v/>
      </c>
      <c r="G97" s="139" t="str">
        <f>IF(AND(D97="",E97="",F97=""),"",IF('Erfassung Schulungstunden'!CQ102=1,"Sollvorgabe erfüllt",IF('Erfassung Schulungstunden'!CR102=1,"Sollvorgabe nicht erfüllt",IF('Erfassung Schulungstunden'!CS102=1,"Wert begründen"))))</f>
        <v/>
      </c>
      <c r="H97" s="142"/>
      <c r="I97" s="142"/>
      <c r="J97" s="165">
        <f t="shared" si="1"/>
        <v>0</v>
      </c>
    </row>
    <row r="98" spans="1:10" x14ac:dyDescent="0.25">
      <c r="A98" s="140" t="str">
        <f>IF('Erfassung Schulungstunden'!A103&lt;&gt;"",'Erfassung Schulungstunden'!A103,"")</f>
        <v/>
      </c>
      <c r="B98" s="156" t="str">
        <f>IF('Erfassung Schulungstunden'!B103="","",'Erfassung Schulungstunden'!B103)</f>
        <v/>
      </c>
      <c r="C98" s="141" t="str">
        <f>IF('Erfassung Schulungstunden'!C103&lt;&gt;"",'Erfassung Schulungstunden'!C103,"")</f>
        <v/>
      </c>
      <c r="D98" s="164" t="str">
        <f>IF('Erfassung Schulungstunden'!A103="","",SUMIFS('Erfassung Schulungstunden'!F103:CP103,'Erfassung Schulungstunden'!$F$5:$CP$5,"Fortbildung"))</f>
        <v/>
      </c>
      <c r="E98" s="164" t="str">
        <f>IF('Erfassung Schulungstunden'!A103="","",SUMIFS('Erfassung Schulungstunden'!F103:CP103,'Erfassung Schulungstunden'!$F$5:$CP$5,"Basisschulung Theorie"))</f>
        <v/>
      </c>
      <c r="F98" s="164" t="str">
        <f>IF('Erfassung Schulungstunden'!A103="","",SUMIFS('Erfassung Schulungstunden'!F103:CP103,'Erfassung Schulungstunden'!$F$5:$CP$5,"Basisschulung Praxis"))</f>
        <v/>
      </c>
      <c r="G98" s="139" t="str">
        <f>IF(AND(D98="",E98="",F98=""),"",IF('Erfassung Schulungstunden'!CQ103=1,"Sollvorgabe erfüllt",IF('Erfassung Schulungstunden'!CR103=1,"Sollvorgabe nicht erfüllt",IF('Erfassung Schulungstunden'!CS103=1,"Wert begründen"))))</f>
        <v/>
      </c>
      <c r="H98" s="142"/>
      <c r="I98" s="142"/>
      <c r="J98" s="165">
        <f t="shared" si="1"/>
        <v>0</v>
      </c>
    </row>
    <row r="99" spans="1:10" x14ac:dyDescent="0.25">
      <c r="A99" s="140" t="str">
        <f>IF('Erfassung Schulungstunden'!A104&lt;&gt;"",'Erfassung Schulungstunden'!A104,"")</f>
        <v/>
      </c>
      <c r="B99" s="156" t="str">
        <f>IF('Erfassung Schulungstunden'!B104="","",'Erfassung Schulungstunden'!B104)</f>
        <v/>
      </c>
      <c r="C99" s="141" t="str">
        <f>IF('Erfassung Schulungstunden'!C104&lt;&gt;"",'Erfassung Schulungstunden'!C104,"")</f>
        <v/>
      </c>
      <c r="D99" s="164" t="str">
        <f>IF('Erfassung Schulungstunden'!A104="","",SUMIFS('Erfassung Schulungstunden'!F104:CP104,'Erfassung Schulungstunden'!$F$5:$CP$5,"Fortbildung"))</f>
        <v/>
      </c>
      <c r="E99" s="164" t="str">
        <f>IF('Erfassung Schulungstunden'!A104="","",SUMIFS('Erfassung Schulungstunden'!F104:CP104,'Erfassung Schulungstunden'!$F$5:$CP$5,"Basisschulung Theorie"))</f>
        <v/>
      </c>
      <c r="F99" s="164" t="str">
        <f>IF('Erfassung Schulungstunden'!A104="","",SUMIFS('Erfassung Schulungstunden'!F104:CP104,'Erfassung Schulungstunden'!$F$5:$CP$5,"Basisschulung Praxis"))</f>
        <v/>
      </c>
      <c r="G99" s="139" t="str">
        <f>IF(AND(D99="",E99="",F99=""),"",IF('Erfassung Schulungstunden'!CQ104=1,"Sollvorgabe erfüllt",IF('Erfassung Schulungstunden'!CR104=1,"Sollvorgabe nicht erfüllt",IF('Erfassung Schulungstunden'!CS104=1,"Wert begründen"))))</f>
        <v/>
      </c>
      <c r="H99" s="142"/>
      <c r="I99" s="142"/>
      <c r="J99" s="165">
        <f t="shared" si="1"/>
        <v>0</v>
      </c>
    </row>
    <row r="100" spans="1:10" x14ac:dyDescent="0.25">
      <c r="A100" s="140" t="str">
        <f>IF('Erfassung Schulungstunden'!A105&lt;&gt;"",'Erfassung Schulungstunden'!A105,"")</f>
        <v/>
      </c>
      <c r="B100" s="156" t="str">
        <f>IF('Erfassung Schulungstunden'!B105="","",'Erfassung Schulungstunden'!B105)</f>
        <v/>
      </c>
      <c r="C100" s="141" t="str">
        <f>IF('Erfassung Schulungstunden'!C105&lt;&gt;"",'Erfassung Schulungstunden'!C105,"")</f>
        <v/>
      </c>
      <c r="D100" s="164" t="str">
        <f>IF('Erfassung Schulungstunden'!A105="","",SUMIFS('Erfassung Schulungstunden'!F105:CP105,'Erfassung Schulungstunden'!$F$5:$CP$5,"Fortbildung"))</f>
        <v/>
      </c>
      <c r="E100" s="164" t="str">
        <f>IF('Erfassung Schulungstunden'!A105="","",SUMIFS('Erfassung Schulungstunden'!F105:CP105,'Erfassung Schulungstunden'!$F$5:$CP$5,"Basisschulung Theorie"))</f>
        <v/>
      </c>
      <c r="F100" s="164" t="str">
        <f>IF('Erfassung Schulungstunden'!A105="","",SUMIFS('Erfassung Schulungstunden'!F105:CP105,'Erfassung Schulungstunden'!$F$5:$CP$5,"Basisschulung Praxis"))</f>
        <v/>
      </c>
      <c r="G100" s="139" t="str">
        <f>IF(AND(D100="",E100="",F100=""),"",IF('Erfassung Schulungstunden'!CQ105=1,"Sollvorgabe erfüllt",IF('Erfassung Schulungstunden'!CR105=1,"Sollvorgabe nicht erfüllt",IF('Erfassung Schulungstunden'!CS105=1,"Wert begründen"))))</f>
        <v/>
      </c>
      <c r="H100" s="142"/>
      <c r="I100" s="142"/>
      <c r="J100" s="165">
        <f t="shared" si="1"/>
        <v>0</v>
      </c>
    </row>
    <row r="101" spans="1:10" x14ac:dyDescent="0.25">
      <c r="A101" s="140" t="str">
        <f>IF('Erfassung Schulungstunden'!A106&lt;&gt;"",'Erfassung Schulungstunden'!A106,"")</f>
        <v/>
      </c>
      <c r="B101" s="156" t="str">
        <f>IF('Erfassung Schulungstunden'!B106="","",'Erfassung Schulungstunden'!B106)</f>
        <v/>
      </c>
      <c r="C101" s="141" t="str">
        <f>IF('Erfassung Schulungstunden'!C106&lt;&gt;"",'Erfassung Schulungstunden'!C106,"")</f>
        <v/>
      </c>
      <c r="D101" s="164" t="str">
        <f>IF('Erfassung Schulungstunden'!A106="","",SUMIFS('Erfassung Schulungstunden'!F106:CP106,'Erfassung Schulungstunden'!$F$5:$CP$5,"Fortbildung"))</f>
        <v/>
      </c>
      <c r="E101" s="164" t="str">
        <f>IF('Erfassung Schulungstunden'!A106="","",SUMIFS('Erfassung Schulungstunden'!F106:CP106,'Erfassung Schulungstunden'!$F$5:$CP$5,"Basisschulung Theorie"))</f>
        <v/>
      </c>
      <c r="F101" s="164" t="str">
        <f>IF('Erfassung Schulungstunden'!A106="","",SUMIFS('Erfassung Schulungstunden'!F106:CP106,'Erfassung Schulungstunden'!$F$5:$CP$5,"Basisschulung Praxis"))</f>
        <v/>
      </c>
      <c r="G101" s="139" t="str">
        <f>IF(AND(D101="",E101="",F101=""),"",IF('Erfassung Schulungstunden'!CQ106=1,"Sollvorgabe erfüllt",IF('Erfassung Schulungstunden'!CR106=1,"Sollvorgabe nicht erfüllt",IF('Erfassung Schulungstunden'!CS106=1,"Wert begründen"))))</f>
        <v/>
      </c>
      <c r="H101" s="142"/>
      <c r="I101" s="142"/>
      <c r="J101" s="165">
        <f t="shared" si="1"/>
        <v>0</v>
      </c>
    </row>
    <row r="102" spans="1:10" x14ac:dyDescent="0.25">
      <c r="A102" s="140" t="str">
        <f>IF('Erfassung Schulungstunden'!A107&lt;&gt;"",'Erfassung Schulungstunden'!A107,"")</f>
        <v/>
      </c>
      <c r="B102" s="156" t="str">
        <f>IF('Erfassung Schulungstunden'!B107="","",'Erfassung Schulungstunden'!B107)</f>
        <v/>
      </c>
      <c r="C102" s="141" t="str">
        <f>IF('Erfassung Schulungstunden'!C107&lt;&gt;"",'Erfassung Schulungstunden'!C107,"")</f>
        <v/>
      </c>
      <c r="D102" s="164" t="str">
        <f>IF('Erfassung Schulungstunden'!A107="","",SUMIFS('Erfassung Schulungstunden'!F107:CP107,'Erfassung Schulungstunden'!$F$5:$CP$5,"Fortbildung"))</f>
        <v/>
      </c>
      <c r="E102" s="164" t="str">
        <f>IF('Erfassung Schulungstunden'!A107="","",SUMIFS('Erfassung Schulungstunden'!F107:CP107,'Erfassung Schulungstunden'!$F$5:$CP$5,"Basisschulung Theorie"))</f>
        <v/>
      </c>
      <c r="F102" s="164" t="str">
        <f>IF('Erfassung Schulungstunden'!A107="","",SUMIFS('Erfassung Schulungstunden'!F107:CP107,'Erfassung Schulungstunden'!$F$5:$CP$5,"Basisschulung Praxis"))</f>
        <v/>
      </c>
      <c r="G102" s="139" t="str">
        <f>IF(AND(D102="",E102="",F102=""),"",IF('Erfassung Schulungstunden'!CQ107=1,"Sollvorgabe erfüllt",IF('Erfassung Schulungstunden'!CR107=1,"Sollvorgabe nicht erfüllt",IF('Erfassung Schulungstunden'!CS107=1,"Wert begründen"))))</f>
        <v/>
      </c>
      <c r="H102" s="142"/>
      <c r="I102" s="142"/>
      <c r="J102" s="165">
        <f t="shared" si="1"/>
        <v>0</v>
      </c>
    </row>
    <row r="103" spans="1:10" x14ac:dyDescent="0.25">
      <c r="A103" s="140" t="str">
        <f>IF('Erfassung Schulungstunden'!A108&lt;&gt;"",'Erfassung Schulungstunden'!A108,"")</f>
        <v/>
      </c>
      <c r="B103" s="156" t="str">
        <f>IF('Erfassung Schulungstunden'!B108="","",'Erfassung Schulungstunden'!B108)</f>
        <v/>
      </c>
      <c r="C103" s="141" t="str">
        <f>IF('Erfassung Schulungstunden'!C108&lt;&gt;"",'Erfassung Schulungstunden'!C108,"")</f>
        <v/>
      </c>
      <c r="D103" s="164" t="str">
        <f>IF('Erfassung Schulungstunden'!A108="","",SUMIFS('Erfassung Schulungstunden'!F108:CP108,'Erfassung Schulungstunden'!$F$5:$CP$5,"Fortbildung"))</f>
        <v/>
      </c>
      <c r="E103" s="164" t="str">
        <f>IF('Erfassung Schulungstunden'!A108="","",SUMIFS('Erfassung Schulungstunden'!F108:CP108,'Erfassung Schulungstunden'!$F$5:$CP$5,"Basisschulung Theorie"))</f>
        <v/>
      </c>
      <c r="F103" s="164" t="str">
        <f>IF('Erfassung Schulungstunden'!A108="","",SUMIFS('Erfassung Schulungstunden'!F108:CP108,'Erfassung Schulungstunden'!$F$5:$CP$5,"Basisschulung Praxis"))</f>
        <v/>
      </c>
      <c r="G103" s="139" t="str">
        <f>IF(AND(D103="",E103="",F103=""),"",IF('Erfassung Schulungstunden'!CQ108=1,"Sollvorgabe erfüllt",IF('Erfassung Schulungstunden'!CR108=1,"Sollvorgabe nicht erfüllt",IF('Erfassung Schulungstunden'!CS108=1,"Wert begründen"))))</f>
        <v/>
      </c>
      <c r="H103" s="142"/>
      <c r="I103" s="142"/>
      <c r="J103" s="165">
        <f t="shared" si="1"/>
        <v>0</v>
      </c>
    </row>
    <row r="104" spans="1:10" x14ac:dyDescent="0.25">
      <c r="A104" s="140" t="str">
        <f>IF('Erfassung Schulungstunden'!A109&lt;&gt;"",'Erfassung Schulungstunden'!A109,"")</f>
        <v/>
      </c>
      <c r="B104" s="156" t="str">
        <f>IF('Erfassung Schulungstunden'!B109="","",'Erfassung Schulungstunden'!B109)</f>
        <v/>
      </c>
      <c r="C104" s="141" t="str">
        <f>IF('Erfassung Schulungstunden'!C109&lt;&gt;"",'Erfassung Schulungstunden'!C109,"")</f>
        <v/>
      </c>
      <c r="D104" s="164" t="str">
        <f>IF('Erfassung Schulungstunden'!A109="","",SUMIFS('Erfassung Schulungstunden'!F109:CP109,'Erfassung Schulungstunden'!$F$5:$CP$5,"Fortbildung"))</f>
        <v/>
      </c>
      <c r="E104" s="164" t="str">
        <f>IF('Erfassung Schulungstunden'!A109="","",SUMIFS('Erfassung Schulungstunden'!F109:CP109,'Erfassung Schulungstunden'!$F$5:$CP$5,"Basisschulung Theorie"))</f>
        <v/>
      </c>
      <c r="F104" s="164" t="str">
        <f>IF('Erfassung Schulungstunden'!A109="","",SUMIFS('Erfassung Schulungstunden'!F109:CP109,'Erfassung Schulungstunden'!$F$5:$CP$5,"Basisschulung Praxis"))</f>
        <v/>
      </c>
      <c r="G104" s="139" t="str">
        <f>IF(AND(D104="",E104="",F104=""),"",IF('Erfassung Schulungstunden'!CQ109=1,"Sollvorgabe erfüllt",IF('Erfassung Schulungstunden'!CR109=1,"Sollvorgabe nicht erfüllt",IF('Erfassung Schulungstunden'!CS109=1,"Wert begründen"))))</f>
        <v/>
      </c>
      <c r="H104" s="142"/>
      <c r="I104" s="142"/>
      <c r="J104" s="165">
        <f t="shared" si="1"/>
        <v>0</v>
      </c>
    </row>
    <row r="105" spans="1:10" x14ac:dyDescent="0.25">
      <c r="A105" s="140" t="str">
        <f>IF('Erfassung Schulungstunden'!A110&lt;&gt;"",'Erfassung Schulungstunden'!A110,"")</f>
        <v/>
      </c>
      <c r="B105" s="156" t="str">
        <f>IF('Erfassung Schulungstunden'!B110="","",'Erfassung Schulungstunden'!B110)</f>
        <v/>
      </c>
      <c r="C105" s="141" t="str">
        <f>IF('Erfassung Schulungstunden'!C110&lt;&gt;"",'Erfassung Schulungstunden'!C110,"")</f>
        <v/>
      </c>
      <c r="D105" s="164" t="str">
        <f>IF('Erfassung Schulungstunden'!A110="","",SUMIFS('Erfassung Schulungstunden'!F110:CP110,'Erfassung Schulungstunden'!$F$5:$CP$5,"Fortbildung"))</f>
        <v/>
      </c>
      <c r="E105" s="164" t="str">
        <f>IF('Erfassung Schulungstunden'!A110="","",SUMIFS('Erfassung Schulungstunden'!F110:CP110,'Erfassung Schulungstunden'!$F$5:$CP$5,"Basisschulung Theorie"))</f>
        <v/>
      </c>
      <c r="F105" s="164" t="str">
        <f>IF('Erfassung Schulungstunden'!A110="","",SUMIFS('Erfassung Schulungstunden'!F110:CP110,'Erfassung Schulungstunden'!$F$5:$CP$5,"Basisschulung Praxis"))</f>
        <v/>
      </c>
      <c r="G105" s="139" t="str">
        <f>IF(AND(D105="",E105="",F105=""),"",IF('Erfassung Schulungstunden'!CQ110=1,"Sollvorgabe erfüllt",IF('Erfassung Schulungstunden'!CR110=1,"Sollvorgabe nicht erfüllt",IF('Erfassung Schulungstunden'!CS110=1,"Wert begründen"))))</f>
        <v/>
      </c>
      <c r="H105" s="142"/>
      <c r="I105" s="142"/>
      <c r="J105" s="165">
        <f t="shared" si="1"/>
        <v>0</v>
      </c>
    </row>
    <row r="106" spans="1:10" x14ac:dyDescent="0.25">
      <c r="A106" s="140" t="str">
        <f>IF('Erfassung Schulungstunden'!A111&lt;&gt;"",'Erfassung Schulungstunden'!A111,"")</f>
        <v/>
      </c>
      <c r="B106" s="156" t="str">
        <f>IF('Erfassung Schulungstunden'!B111="","",'Erfassung Schulungstunden'!B111)</f>
        <v/>
      </c>
      <c r="C106" s="141" t="str">
        <f>IF('Erfassung Schulungstunden'!C111&lt;&gt;"",'Erfassung Schulungstunden'!C111,"")</f>
        <v/>
      </c>
      <c r="D106" s="164" t="str">
        <f>IF('Erfassung Schulungstunden'!A111="","",SUMIFS('Erfassung Schulungstunden'!F111:CP111,'Erfassung Schulungstunden'!$F$5:$CP$5,"Fortbildung"))</f>
        <v/>
      </c>
      <c r="E106" s="164" t="str">
        <f>IF('Erfassung Schulungstunden'!A111="","",SUMIFS('Erfassung Schulungstunden'!F111:CP111,'Erfassung Schulungstunden'!$F$5:$CP$5,"Basisschulung Theorie"))</f>
        <v/>
      </c>
      <c r="F106" s="164" t="str">
        <f>IF('Erfassung Schulungstunden'!A111="","",SUMIFS('Erfassung Schulungstunden'!F111:CP111,'Erfassung Schulungstunden'!$F$5:$CP$5,"Basisschulung Praxis"))</f>
        <v/>
      </c>
      <c r="G106" s="139" t="str">
        <f>IF(AND(D106="",E106="",F106=""),"",IF('Erfassung Schulungstunden'!CQ111=1,"Sollvorgabe erfüllt",IF('Erfassung Schulungstunden'!CR111=1,"Sollvorgabe nicht erfüllt",IF('Erfassung Schulungstunden'!CS111=1,"Wert begründen"))))</f>
        <v/>
      </c>
      <c r="H106" s="142"/>
      <c r="I106" s="142"/>
      <c r="J106" s="165">
        <f t="shared" si="1"/>
        <v>0</v>
      </c>
    </row>
    <row r="107" spans="1:10" x14ac:dyDescent="0.25">
      <c r="A107" s="140" t="str">
        <f>IF('Erfassung Schulungstunden'!A112&lt;&gt;"",'Erfassung Schulungstunden'!A112,"")</f>
        <v/>
      </c>
      <c r="B107" s="156" t="str">
        <f>IF('Erfassung Schulungstunden'!B112="","",'Erfassung Schulungstunden'!B112)</f>
        <v/>
      </c>
      <c r="C107" s="141" t="str">
        <f>IF('Erfassung Schulungstunden'!C112&lt;&gt;"",'Erfassung Schulungstunden'!C112,"")</f>
        <v/>
      </c>
      <c r="D107" s="164" t="str">
        <f>IF('Erfassung Schulungstunden'!A112="","",SUMIFS('Erfassung Schulungstunden'!F112:CP112,'Erfassung Schulungstunden'!$F$5:$CP$5,"Fortbildung"))</f>
        <v/>
      </c>
      <c r="E107" s="164" t="str">
        <f>IF('Erfassung Schulungstunden'!A112="","",SUMIFS('Erfassung Schulungstunden'!F112:CP112,'Erfassung Schulungstunden'!$F$5:$CP$5,"Basisschulung Theorie"))</f>
        <v/>
      </c>
      <c r="F107" s="164" t="str">
        <f>IF('Erfassung Schulungstunden'!A112="","",SUMIFS('Erfassung Schulungstunden'!F112:CP112,'Erfassung Schulungstunden'!$F$5:$CP$5,"Basisschulung Praxis"))</f>
        <v/>
      </c>
      <c r="G107" s="139" t="str">
        <f>IF(AND(D107="",E107="",F107=""),"",IF('Erfassung Schulungstunden'!CQ112=1,"Sollvorgabe erfüllt",IF('Erfassung Schulungstunden'!CR112=1,"Sollvorgabe nicht erfüllt",IF('Erfassung Schulungstunden'!CS112=1,"Wert begründen"))))</f>
        <v/>
      </c>
      <c r="H107" s="142"/>
      <c r="I107" s="142"/>
      <c r="J107" s="165">
        <f t="shared" si="1"/>
        <v>0</v>
      </c>
    </row>
    <row r="108" spans="1:10" x14ac:dyDescent="0.25">
      <c r="A108" s="140" t="str">
        <f>IF('Erfassung Schulungstunden'!A113&lt;&gt;"",'Erfassung Schulungstunden'!A113,"")</f>
        <v/>
      </c>
      <c r="B108" s="156" t="str">
        <f>IF('Erfassung Schulungstunden'!B113="","",'Erfassung Schulungstunden'!B113)</f>
        <v/>
      </c>
      <c r="C108" s="141" t="str">
        <f>IF('Erfassung Schulungstunden'!C113&lt;&gt;"",'Erfassung Schulungstunden'!C113,"")</f>
        <v/>
      </c>
      <c r="D108" s="164" t="str">
        <f>IF('Erfassung Schulungstunden'!A113="","",SUMIFS('Erfassung Schulungstunden'!F113:CP113,'Erfassung Schulungstunden'!$F$5:$CP$5,"Fortbildung"))</f>
        <v/>
      </c>
      <c r="E108" s="164" t="str">
        <f>IF('Erfassung Schulungstunden'!A113="","",SUMIFS('Erfassung Schulungstunden'!F113:CP113,'Erfassung Schulungstunden'!$F$5:$CP$5,"Basisschulung Theorie"))</f>
        <v/>
      </c>
      <c r="F108" s="164" t="str">
        <f>IF('Erfassung Schulungstunden'!A113="","",SUMIFS('Erfassung Schulungstunden'!F113:CP113,'Erfassung Schulungstunden'!$F$5:$CP$5,"Basisschulung Praxis"))</f>
        <v/>
      </c>
      <c r="G108" s="139" t="str">
        <f>IF(AND(D108="",E108="",F108=""),"",IF('Erfassung Schulungstunden'!CQ113=1,"Sollvorgabe erfüllt",IF('Erfassung Schulungstunden'!CR113=1,"Sollvorgabe nicht erfüllt",IF('Erfassung Schulungstunden'!CS113=1,"Wert begründen"))))</f>
        <v/>
      </c>
      <c r="H108" s="142"/>
      <c r="I108" s="142"/>
      <c r="J108" s="165">
        <f t="shared" si="1"/>
        <v>0</v>
      </c>
    </row>
    <row r="109" spans="1:10" x14ac:dyDescent="0.25">
      <c r="A109" s="140" t="str">
        <f>IF('Erfassung Schulungstunden'!A114&lt;&gt;"",'Erfassung Schulungstunden'!A114,"")</f>
        <v/>
      </c>
      <c r="B109" s="156" t="str">
        <f>IF('Erfassung Schulungstunden'!B114="","",'Erfassung Schulungstunden'!B114)</f>
        <v/>
      </c>
      <c r="C109" s="141" t="str">
        <f>IF('Erfassung Schulungstunden'!C114&lt;&gt;"",'Erfassung Schulungstunden'!C114,"")</f>
        <v/>
      </c>
      <c r="D109" s="164" t="str">
        <f>IF('Erfassung Schulungstunden'!A114="","",SUMIFS('Erfassung Schulungstunden'!F114:CP114,'Erfassung Schulungstunden'!$F$5:$CP$5,"Fortbildung"))</f>
        <v/>
      </c>
      <c r="E109" s="164" t="str">
        <f>IF('Erfassung Schulungstunden'!A114="","",SUMIFS('Erfassung Schulungstunden'!F114:CP114,'Erfassung Schulungstunden'!$F$5:$CP$5,"Basisschulung Theorie"))</f>
        <v/>
      </c>
      <c r="F109" s="164" t="str">
        <f>IF('Erfassung Schulungstunden'!A114="","",SUMIFS('Erfassung Schulungstunden'!F114:CP114,'Erfassung Schulungstunden'!$F$5:$CP$5,"Basisschulung Praxis"))</f>
        <v/>
      </c>
      <c r="G109" s="139" t="str">
        <f>IF(AND(D109="",E109="",F109=""),"",IF('Erfassung Schulungstunden'!CQ114=1,"Sollvorgabe erfüllt",IF('Erfassung Schulungstunden'!CR114=1,"Sollvorgabe nicht erfüllt",IF('Erfassung Schulungstunden'!CS114=1,"Wert begründen"))))</f>
        <v/>
      </c>
      <c r="H109" s="142"/>
      <c r="I109" s="142"/>
      <c r="J109" s="165">
        <f t="shared" si="1"/>
        <v>0</v>
      </c>
    </row>
    <row r="110" spans="1:10" x14ac:dyDescent="0.25">
      <c r="A110" s="140" t="str">
        <f>IF('Erfassung Schulungstunden'!A115&lt;&gt;"",'Erfassung Schulungstunden'!A115,"")</f>
        <v/>
      </c>
      <c r="B110" s="156" t="str">
        <f>IF('Erfassung Schulungstunden'!B115="","",'Erfassung Schulungstunden'!B115)</f>
        <v/>
      </c>
      <c r="C110" s="141" t="str">
        <f>IF('Erfassung Schulungstunden'!C115&lt;&gt;"",'Erfassung Schulungstunden'!C115,"")</f>
        <v/>
      </c>
      <c r="D110" s="164" t="str">
        <f>IF('Erfassung Schulungstunden'!A115="","",SUMIFS('Erfassung Schulungstunden'!F115:CP115,'Erfassung Schulungstunden'!$F$5:$CP$5,"Fortbildung"))</f>
        <v/>
      </c>
      <c r="E110" s="164" t="str">
        <f>IF('Erfassung Schulungstunden'!A115="","",SUMIFS('Erfassung Schulungstunden'!F115:CP115,'Erfassung Schulungstunden'!$F$5:$CP$5,"Basisschulung Theorie"))</f>
        <v/>
      </c>
      <c r="F110" s="164" t="str">
        <f>IF('Erfassung Schulungstunden'!A115="","",SUMIFS('Erfassung Schulungstunden'!F115:CP115,'Erfassung Schulungstunden'!$F$5:$CP$5,"Basisschulung Praxis"))</f>
        <v/>
      </c>
      <c r="G110" s="139" t="str">
        <f>IF(AND(D110="",E110="",F110=""),"",IF('Erfassung Schulungstunden'!CQ115=1,"Sollvorgabe erfüllt",IF('Erfassung Schulungstunden'!CR115=1,"Sollvorgabe nicht erfüllt",IF('Erfassung Schulungstunden'!CS115=1,"Wert begründen"))))</f>
        <v/>
      </c>
      <c r="H110" s="142"/>
      <c r="I110" s="142"/>
      <c r="J110" s="165">
        <f t="shared" si="1"/>
        <v>0</v>
      </c>
    </row>
    <row r="111" spans="1:10" x14ac:dyDescent="0.25">
      <c r="A111" s="140" t="str">
        <f>IF('Erfassung Schulungstunden'!A116&lt;&gt;"",'Erfassung Schulungstunden'!A116,"")</f>
        <v/>
      </c>
      <c r="B111" s="156" t="str">
        <f>IF('Erfassung Schulungstunden'!B116="","",'Erfassung Schulungstunden'!B116)</f>
        <v/>
      </c>
      <c r="C111" s="141" t="str">
        <f>IF('Erfassung Schulungstunden'!C116&lt;&gt;"",'Erfassung Schulungstunden'!C116,"")</f>
        <v/>
      </c>
      <c r="D111" s="164" t="str">
        <f>IF('Erfassung Schulungstunden'!A116="","",SUMIFS('Erfassung Schulungstunden'!F116:CP116,'Erfassung Schulungstunden'!$F$5:$CP$5,"Fortbildung"))</f>
        <v/>
      </c>
      <c r="E111" s="164" t="str">
        <f>IF('Erfassung Schulungstunden'!A116="","",SUMIFS('Erfassung Schulungstunden'!F116:CP116,'Erfassung Schulungstunden'!$F$5:$CP$5,"Basisschulung Theorie"))</f>
        <v/>
      </c>
      <c r="F111" s="164" t="str">
        <f>IF('Erfassung Schulungstunden'!A116="","",SUMIFS('Erfassung Schulungstunden'!F116:CP116,'Erfassung Schulungstunden'!$F$5:$CP$5,"Basisschulung Praxis"))</f>
        <v/>
      </c>
      <c r="G111" s="139" t="str">
        <f>IF(AND(D111="",E111="",F111=""),"",IF('Erfassung Schulungstunden'!CQ116=1,"Sollvorgabe erfüllt",IF('Erfassung Schulungstunden'!CR116=1,"Sollvorgabe nicht erfüllt",IF('Erfassung Schulungstunden'!CS116=1,"Wert begründen"))))</f>
        <v/>
      </c>
      <c r="H111" s="142"/>
      <c r="I111" s="142"/>
      <c r="J111" s="165">
        <f t="shared" si="1"/>
        <v>0</v>
      </c>
    </row>
    <row r="112" spans="1:10" x14ac:dyDescent="0.25">
      <c r="A112" s="140" t="str">
        <f>IF('Erfassung Schulungstunden'!A117&lt;&gt;"",'Erfassung Schulungstunden'!A117,"")</f>
        <v/>
      </c>
      <c r="B112" s="156" t="str">
        <f>IF('Erfassung Schulungstunden'!B117="","",'Erfassung Schulungstunden'!B117)</f>
        <v/>
      </c>
      <c r="C112" s="141" t="str">
        <f>IF('Erfassung Schulungstunden'!C117&lt;&gt;"",'Erfassung Schulungstunden'!C117,"")</f>
        <v/>
      </c>
      <c r="D112" s="164" t="str">
        <f>IF('Erfassung Schulungstunden'!A117="","",SUMIFS('Erfassung Schulungstunden'!F117:CP117,'Erfassung Schulungstunden'!$F$5:$CP$5,"Fortbildung"))</f>
        <v/>
      </c>
      <c r="E112" s="164" t="str">
        <f>IF('Erfassung Schulungstunden'!A117="","",SUMIFS('Erfassung Schulungstunden'!F117:CP117,'Erfassung Schulungstunden'!$F$5:$CP$5,"Basisschulung Theorie"))</f>
        <v/>
      </c>
      <c r="F112" s="164" t="str">
        <f>IF('Erfassung Schulungstunden'!A117="","",SUMIFS('Erfassung Schulungstunden'!F117:CP117,'Erfassung Schulungstunden'!$F$5:$CP$5,"Basisschulung Praxis"))</f>
        <v/>
      </c>
      <c r="G112" s="139" t="str">
        <f>IF(AND(D112="",E112="",F112=""),"",IF('Erfassung Schulungstunden'!CQ117=1,"Sollvorgabe erfüllt",IF('Erfassung Schulungstunden'!CR117=1,"Sollvorgabe nicht erfüllt",IF('Erfassung Schulungstunden'!CS117=1,"Wert begründen"))))</f>
        <v/>
      </c>
      <c r="H112" s="142"/>
      <c r="I112" s="142"/>
      <c r="J112" s="165">
        <f t="shared" si="1"/>
        <v>0</v>
      </c>
    </row>
    <row r="113" spans="1:10" x14ac:dyDescent="0.25">
      <c r="A113" s="140" t="str">
        <f>IF('Erfassung Schulungstunden'!A118&lt;&gt;"",'Erfassung Schulungstunden'!A118,"")</f>
        <v/>
      </c>
      <c r="B113" s="156" t="str">
        <f>IF('Erfassung Schulungstunden'!B118="","",'Erfassung Schulungstunden'!B118)</f>
        <v/>
      </c>
      <c r="C113" s="141" t="str">
        <f>IF('Erfassung Schulungstunden'!C118&lt;&gt;"",'Erfassung Schulungstunden'!C118,"")</f>
        <v/>
      </c>
      <c r="D113" s="164" t="str">
        <f>IF('Erfassung Schulungstunden'!A118="","",SUMIFS('Erfassung Schulungstunden'!F118:CP118,'Erfassung Schulungstunden'!$F$5:$CP$5,"Fortbildung"))</f>
        <v/>
      </c>
      <c r="E113" s="164" t="str">
        <f>IF('Erfassung Schulungstunden'!A118="","",SUMIFS('Erfassung Schulungstunden'!F118:CP118,'Erfassung Schulungstunden'!$F$5:$CP$5,"Basisschulung Theorie"))</f>
        <v/>
      </c>
      <c r="F113" s="164" t="str">
        <f>IF('Erfassung Schulungstunden'!A118="","",SUMIFS('Erfassung Schulungstunden'!F118:CP118,'Erfassung Schulungstunden'!$F$5:$CP$5,"Basisschulung Praxis"))</f>
        <v/>
      </c>
      <c r="G113" s="139" t="str">
        <f>IF(AND(D113="",E113="",F113=""),"",IF('Erfassung Schulungstunden'!CQ118=1,"Sollvorgabe erfüllt",IF('Erfassung Schulungstunden'!CR118=1,"Sollvorgabe nicht erfüllt",IF('Erfassung Schulungstunden'!CS118=1,"Wert begründen"))))</f>
        <v/>
      </c>
      <c r="H113" s="142"/>
      <c r="I113" s="142"/>
      <c r="J113" s="165">
        <f t="shared" si="1"/>
        <v>0</v>
      </c>
    </row>
    <row r="114" spans="1:10" x14ac:dyDescent="0.25">
      <c r="A114" s="140" t="str">
        <f>IF('Erfassung Schulungstunden'!A119&lt;&gt;"",'Erfassung Schulungstunden'!A119,"")</f>
        <v/>
      </c>
      <c r="B114" s="156" t="str">
        <f>IF('Erfassung Schulungstunden'!B119="","",'Erfassung Schulungstunden'!B119)</f>
        <v/>
      </c>
      <c r="C114" s="141" t="str">
        <f>IF('Erfassung Schulungstunden'!C119&lt;&gt;"",'Erfassung Schulungstunden'!C119,"")</f>
        <v/>
      </c>
      <c r="D114" s="164" t="str">
        <f>IF('Erfassung Schulungstunden'!A119="","",SUMIFS('Erfassung Schulungstunden'!F119:CP119,'Erfassung Schulungstunden'!$F$5:$CP$5,"Fortbildung"))</f>
        <v/>
      </c>
      <c r="E114" s="164" t="str">
        <f>IF('Erfassung Schulungstunden'!A119="","",SUMIFS('Erfassung Schulungstunden'!F119:CP119,'Erfassung Schulungstunden'!$F$5:$CP$5,"Basisschulung Theorie"))</f>
        <v/>
      </c>
      <c r="F114" s="164" t="str">
        <f>IF('Erfassung Schulungstunden'!A119="","",SUMIFS('Erfassung Schulungstunden'!F119:CP119,'Erfassung Schulungstunden'!$F$5:$CP$5,"Basisschulung Praxis"))</f>
        <v/>
      </c>
      <c r="G114" s="139" t="str">
        <f>IF(AND(D114="",E114="",F114=""),"",IF('Erfassung Schulungstunden'!CQ119=1,"Sollvorgabe erfüllt",IF('Erfassung Schulungstunden'!CR119=1,"Sollvorgabe nicht erfüllt",IF('Erfassung Schulungstunden'!CS119=1,"Wert begründen"))))</f>
        <v/>
      </c>
      <c r="H114" s="142"/>
      <c r="I114" s="142"/>
      <c r="J114" s="165">
        <f t="shared" si="1"/>
        <v>0</v>
      </c>
    </row>
    <row r="115" spans="1:10" x14ac:dyDescent="0.25">
      <c r="A115" s="140" t="str">
        <f>IF('Erfassung Schulungstunden'!A120&lt;&gt;"",'Erfassung Schulungstunden'!A120,"")</f>
        <v/>
      </c>
      <c r="B115" s="156" t="str">
        <f>IF('Erfassung Schulungstunden'!B120="","",'Erfassung Schulungstunden'!B120)</f>
        <v/>
      </c>
      <c r="C115" s="141" t="str">
        <f>IF('Erfassung Schulungstunden'!C120&lt;&gt;"",'Erfassung Schulungstunden'!C120,"")</f>
        <v/>
      </c>
      <c r="D115" s="164" t="str">
        <f>IF('Erfassung Schulungstunden'!A120="","",SUMIFS('Erfassung Schulungstunden'!F120:CP120,'Erfassung Schulungstunden'!$F$5:$CP$5,"Fortbildung"))</f>
        <v/>
      </c>
      <c r="E115" s="164" t="str">
        <f>IF('Erfassung Schulungstunden'!A120="","",SUMIFS('Erfassung Schulungstunden'!F120:CP120,'Erfassung Schulungstunden'!$F$5:$CP$5,"Basisschulung Theorie"))</f>
        <v/>
      </c>
      <c r="F115" s="164" t="str">
        <f>IF('Erfassung Schulungstunden'!A120="","",SUMIFS('Erfassung Schulungstunden'!F120:CP120,'Erfassung Schulungstunden'!$F$5:$CP$5,"Basisschulung Praxis"))</f>
        <v/>
      </c>
      <c r="G115" s="139" t="str">
        <f>IF(AND(D115="",E115="",F115=""),"",IF('Erfassung Schulungstunden'!CQ120=1,"Sollvorgabe erfüllt",IF('Erfassung Schulungstunden'!CR120=1,"Sollvorgabe nicht erfüllt",IF('Erfassung Schulungstunden'!CS120=1,"Wert begründen"))))</f>
        <v/>
      </c>
      <c r="H115" s="142"/>
      <c r="I115" s="142"/>
      <c r="J115" s="165">
        <f t="shared" si="1"/>
        <v>0</v>
      </c>
    </row>
    <row r="116" spans="1:10" x14ac:dyDescent="0.25">
      <c r="A116" s="140" t="str">
        <f>IF('Erfassung Schulungstunden'!A121&lt;&gt;"",'Erfassung Schulungstunden'!A121,"")</f>
        <v/>
      </c>
      <c r="B116" s="156" t="str">
        <f>IF('Erfassung Schulungstunden'!B121="","",'Erfassung Schulungstunden'!B121)</f>
        <v/>
      </c>
      <c r="C116" s="141" t="str">
        <f>IF('Erfassung Schulungstunden'!C121&lt;&gt;"",'Erfassung Schulungstunden'!C121,"")</f>
        <v/>
      </c>
      <c r="D116" s="164" t="str">
        <f>IF('Erfassung Schulungstunden'!A121="","",SUMIFS('Erfassung Schulungstunden'!F121:CP121,'Erfassung Schulungstunden'!$F$5:$CP$5,"Fortbildung"))</f>
        <v/>
      </c>
      <c r="E116" s="164" t="str">
        <f>IF('Erfassung Schulungstunden'!A121="","",SUMIFS('Erfassung Schulungstunden'!F121:CP121,'Erfassung Schulungstunden'!$F$5:$CP$5,"Basisschulung Theorie"))</f>
        <v/>
      </c>
      <c r="F116" s="164" t="str">
        <f>IF('Erfassung Schulungstunden'!A121="","",SUMIFS('Erfassung Schulungstunden'!F121:CP121,'Erfassung Schulungstunden'!$F$5:$CP$5,"Basisschulung Praxis"))</f>
        <v/>
      </c>
      <c r="G116" s="139" t="str">
        <f>IF(AND(D116="",E116="",F116=""),"",IF('Erfassung Schulungstunden'!CQ121=1,"Sollvorgabe erfüllt",IF('Erfassung Schulungstunden'!CR121=1,"Sollvorgabe nicht erfüllt",IF('Erfassung Schulungstunden'!CS121=1,"Wert begründen"))))</f>
        <v/>
      </c>
      <c r="H116" s="142"/>
      <c r="I116" s="142"/>
      <c r="J116" s="165">
        <f t="shared" si="1"/>
        <v>0</v>
      </c>
    </row>
    <row r="117" spans="1:10" x14ac:dyDescent="0.25">
      <c r="A117" s="140" t="str">
        <f>IF('Erfassung Schulungstunden'!A122&lt;&gt;"",'Erfassung Schulungstunden'!A122,"")</f>
        <v/>
      </c>
      <c r="B117" s="156" t="str">
        <f>IF('Erfassung Schulungstunden'!B122="","",'Erfassung Schulungstunden'!B122)</f>
        <v/>
      </c>
      <c r="C117" s="141" t="str">
        <f>IF('Erfassung Schulungstunden'!C122&lt;&gt;"",'Erfassung Schulungstunden'!C122,"")</f>
        <v/>
      </c>
      <c r="D117" s="164" t="str">
        <f>IF('Erfassung Schulungstunden'!A122="","",SUMIFS('Erfassung Schulungstunden'!F122:CP122,'Erfassung Schulungstunden'!$F$5:$CP$5,"Fortbildung"))</f>
        <v/>
      </c>
      <c r="E117" s="164" t="str">
        <f>IF('Erfassung Schulungstunden'!A122="","",SUMIFS('Erfassung Schulungstunden'!F122:CP122,'Erfassung Schulungstunden'!$F$5:$CP$5,"Basisschulung Theorie"))</f>
        <v/>
      </c>
      <c r="F117" s="164" t="str">
        <f>IF('Erfassung Schulungstunden'!A122="","",SUMIFS('Erfassung Schulungstunden'!F122:CP122,'Erfassung Schulungstunden'!$F$5:$CP$5,"Basisschulung Praxis"))</f>
        <v/>
      </c>
      <c r="G117" s="139" t="str">
        <f>IF(AND(D117="",E117="",F117=""),"",IF('Erfassung Schulungstunden'!CQ122=1,"Sollvorgabe erfüllt",IF('Erfassung Schulungstunden'!CR122=1,"Sollvorgabe nicht erfüllt",IF('Erfassung Schulungstunden'!CS122=1,"Wert begründen"))))</f>
        <v/>
      </c>
      <c r="H117" s="142"/>
      <c r="I117" s="142"/>
      <c r="J117" s="165">
        <f t="shared" si="1"/>
        <v>0</v>
      </c>
    </row>
    <row r="118" spans="1:10" x14ac:dyDescent="0.25">
      <c r="A118" s="140" t="str">
        <f>IF('Erfassung Schulungstunden'!A123&lt;&gt;"",'Erfassung Schulungstunden'!A123,"")</f>
        <v/>
      </c>
      <c r="B118" s="156" t="str">
        <f>IF('Erfassung Schulungstunden'!B123="","",'Erfassung Schulungstunden'!B123)</f>
        <v/>
      </c>
      <c r="C118" s="141" t="str">
        <f>IF('Erfassung Schulungstunden'!C123&lt;&gt;"",'Erfassung Schulungstunden'!C123,"")</f>
        <v/>
      </c>
      <c r="D118" s="164" t="str">
        <f>IF('Erfassung Schulungstunden'!A123="","",SUMIFS('Erfassung Schulungstunden'!F123:CP123,'Erfassung Schulungstunden'!$F$5:$CP$5,"Fortbildung"))</f>
        <v/>
      </c>
      <c r="E118" s="164" t="str">
        <f>IF('Erfassung Schulungstunden'!A123="","",SUMIFS('Erfassung Schulungstunden'!F123:CP123,'Erfassung Schulungstunden'!$F$5:$CP$5,"Basisschulung Theorie"))</f>
        <v/>
      </c>
      <c r="F118" s="164" t="str">
        <f>IF('Erfassung Schulungstunden'!A123="","",SUMIFS('Erfassung Schulungstunden'!F123:CP123,'Erfassung Schulungstunden'!$F$5:$CP$5,"Basisschulung Praxis"))</f>
        <v/>
      </c>
      <c r="G118" s="139" t="str">
        <f>IF(AND(D118="",E118="",F118=""),"",IF('Erfassung Schulungstunden'!CQ123=1,"Sollvorgabe erfüllt",IF('Erfassung Schulungstunden'!CR123=1,"Sollvorgabe nicht erfüllt",IF('Erfassung Schulungstunden'!CS123=1,"Wert begründen"))))</f>
        <v/>
      </c>
      <c r="H118" s="142"/>
      <c r="I118" s="142"/>
      <c r="J118" s="165">
        <f t="shared" si="1"/>
        <v>0</v>
      </c>
    </row>
    <row r="119" spans="1:10" x14ac:dyDescent="0.25">
      <c r="A119" s="140" t="str">
        <f>IF('Erfassung Schulungstunden'!A124&lt;&gt;"",'Erfassung Schulungstunden'!A124,"")</f>
        <v/>
      </c>
      <c r="B119" s="156" t="str">
        <f>IF('Erfassung Schulungstunden'!B124="","",'Erfassung Schulungstunden'!B124)</f>
        <v/>
      </c>
      <c r="C119" s="141" t="str">
        <f>IF('Erfassung Schulungstunden'!C124&lt;&gt;"",'Erfassung Schulungstunden'!C124,"")</f>
        <v/>
      </c>
      <c r="D119" s="164" t="str">
        <f>IF('Erfassung Schulungstunden'!A124="","",SUMIFS('Erfassung Schulungstunden'!F124:CP124,'Erfassung Schulungstunden'!$F$5:$CP$5,"Fortbildung"))</f>
        <v/>
      </c>
      <c r="E119" s="164" t="str">
        <f>IF('Erfassung Schulungstunden'!A124="","",SUMIFS('Erfassung Schulungstunden'!F124:CP124,'Erfassung Schulungstunden'!$F$5:$CP$5,"Basisschulung Theorie"))</f>
        <v/>
      </c>
      <c r="F119" s="164" t="str">
        <f>IF('Erfassung Schulungstunden'!A124="","",SUMIFS('Erfassung Schulungstunden'!F124:CP124,'Erfassung Schulungstunden'!$F$5:$CP$5,"Basisschulung Praxis"))</f>
        <v/>
      </c>
      <c r="G119" s="139" t="str">
        <f>IF(AND(D119="",E119="",F119=""),"",IF('Erfassung Schulungstunden'!CQ124=1,"Sollvorgabe erfüllt",IF('Erfassung Schulungstunden'!CR124=1,"Sollvorgabe nicht erfüllt",IF('Erfassung Schulungstunden'!CS124=1,"Wert begründen"))))</f>
        <v/>
      </c>
      <c r="H119" s="142"/>
      <c r="I119" s="142"/>
      <c r="J119" s="165">
        <f t="shared" si="1"/>
        <v>0</v>
      </c>
    </row>
    <row r="120" spans="1:10" x14ac:dyDescent="0.25">
      <c r="A120" s="140" t="str">
        <f>IF('Erfassung Schulungstunden'!A125&lt;&gt;"",'Erfassung Schulungstunden'!A125,"")</f>
        <v/>
      </c>
      <c r="B120" s="156" t="str">
        <f>IF('Erfassung Schulungstunden'!B125="","",'Erfassung Schulungstunden'!B125)</f>
        <v/>
      </c>
      <c r="C120" s="141" t="str">
        <f>IF('Erfassung Schulungstunden'!C125&lt;&gt;"",'Erfassung Schulungstunden'!C125,"")</f>
        <v/>
      </c>
      <c r="D120" s="164" t="str">
        <f>IF('Erfassung Schulungstunden'!A125="","",SUMIFS('Erfassung Schulungstunden'!F125:CP125,'Erfassung Schulungstunden'!$F$5:$CP$5,"Fortbildung"))</f>
        <v/>
      </c>
      <c r="E120" s="164" t="str">
        <f>IF('Erfassung Schulungstunden'!A125="","",SUMIFS('Erfassung Schulungstunden'!F125:CP125,'Erfassung Schulungstunden'!$F$5:$CP$5,"Basisschulung Theorie"))</f>
        <v/>
      </c>
      <c r="F120" s="164" t="str">
        <f>IF('Erfassung Schulungstunden'!A125="","",SUMIFS('Erfassung Schulungstunden'!F125:CP125,'Erfassung Schulungstunden'!$F$5:$CP$5,"Basisschulung Praxis"))</f>
        <v/>
      </c>
      <c r="G120" s="139" t="str">
        <f>IF(AND(D120="",E120="",F120=""),"",IF('Erfassung Schulungstunden'!CQ125=1,"Sollvorgabe erfüllt",IF('Erfassung Schulungstunden'!CR125=1,"Sollvorgabe nicht erfüllt",IF('Erfassung Schulungstunden'!CS125=1,"Wert begründen"))))</f>
        <v/>
      </c>
      <c r="H120" s="142"/>
      <c r="I120" s="142"/>
      <c r="J120" s="165">
        <f t="shared" si="1"/>
        <v>0</v>
      </c>
    </row>
    <row r="121" spans="1:10" x14ac:dyDescent="0.25">
      <c r="A121" s="140" t="str">
        <f>IF('Erfassung Schulungstunden'!A126&lt;&gt;"",'Erfassung Schulungstunden'!A126,"")</f>
        <v/>
      </c>
      <c r="B121" s="156" t="str">
        <f>IF('Erfassung Schulungstunden'!B126="","",'Erfassung Schulungstunden'!B126)</f>
        <v/>
      </c>
      <c r="C121" s="141" t="str">
        <f>IF('Erfassung Schulungstunden'!C126&lt;&gt;"",'Erfassung Schulungstunden'!C126,"")</f>
        <v/>
      </c>
      <c r="D121" s="164" t="str">
        <f>IF('Erfassung Schulungstunden'!A126="","",SUMIFS('Erfassung Schulungstunden'!F126:CP126,'Erfassung Schulungstunden'!$F$5:$CP$5,"Fortbildung"))</f>
        <v/>
      </c>
      <c r="E121" s="164" t="str">
        <f>IF('Erfassung Schulungstunden'!A126="","",SUMIFS('Erfassung Schulungstunden'!F126:CP126,'Erfassung Schulungstunden'!$F$5:$CP$5,"Basisschulung Theorie"))</f>
        <v/>
      </c>
      <c r="F121" s="164" t="str">
        <f>IF('Erfassung Schulungstunden'!A126="","",SUMIFS('Erfassung Schulungstunden'!F126:CP126,'Erfassung Schulungstunden'!$F$5:$CP$5,"Basisschulung Praxis"))</f>
        <v/>
      </c>
      <c r="G121" s="139" t="str">
        <f>IF(AND(D121="",E121="",F121=""),"",IF('Erfassung Schulungstunden'!CQ126=1,"Sollvorgabe erfüllt",IF('Erfassung Schulungstunden'!CR126=1,"Sollvorgabe nicht erfüllt",IF('Erfassung Schulungstunden'!CS126=1,"Wert begründen"))))</f>
        <v/>
      </c>
      <c r="H121" s="142"/>
      <c r="I121" s="142"/>
      <c r="J121" s="165">
        <f t="shared" si="1"/>
        <v>0</v>
      </c>
    </row>
    <row r="122" spans="1:10" x14ac:dyDescent="0.25">
      <c r="A122" s="140" t="str">
        <f>IF('Erfassung Schulungstunden'!A127&lt;&gt;"",'Erfassung Schulungstunden'!A127,"")</f>
        <v/>
      </c>
      <c r="B122" s="156" t="str">
        <f>IF('Erfassung Schulungstunden'!B127="","",'Erfassung Schulungstunden'!B127)</f>
        <v/>
      </c>
      <c r="C122" s="141" t="str">
        <f>IF('Erfassung Schulungstunden'!C127&lt;&gt;"",'Erfassung Schulungstunden'!C127,"")</f>
        <v/>
      </c>
      <c r="D122" s="164" t="str">
        <f>IF('Erfassung Schulungstunden'!A127="","",SUMIFS('Erfassung Schulungstunden'!F127:CP127,'Erfassung Schulungstunden'!$F$5:$CP$5,"Fortbildung"))</f>
        <v/>
      </c>
      <c r="E122" s="164" t="str">
        <f>IF('Erfassung Schulungstunden'!A127="","",SUMIFS('Erfassung Schulungstunden'!F127:CP127,'Erfassung Schulungstunden'!$F$5:$CP$5,"Basisschulung Theorie"))</f>
        <v/>
      </c>
      <c r="F122" s="164" t="str">
        <f>IF('Erfassung Schulungstunden'!A127="","",SUMIFS('Erfassung Schulungstunden'!F127:CP127,'Erfassung Schulungstunden'!$F$5:$CP$5,"Basisschulung Praxis"))</f>
        <v/>
      </c>
      <c r="G122" s="139" t="str">
        <f>IF(AND(D122="",E122="",F122=""),"",IF('Erfassung Schulungstunden'!CQ127=1,"Sollvorgabe erfüllt",IF('Erfassung Schulungstunden'!CR127=1,"Sollvorgabe nicht erfüllt",IF('Erfassung Schulungstunden'!CS127=1,"Wert begründen"))))</f>
        <v/>
      </c>
      <c r="H122" s="142"/>
      <c r="I122" s="142"/>
      <c r="J122" s="165">
        <f t="shared" si="1"/>
        <v>0</v>
      </c>
    </row>
    <row r="123" spans="1:10" x14ac:dyDescent="0.25">
      <c r="A123" s="140" t="str">
        <f>IF('Erfassung Schulungstunden'!A128&lt;&gt;"",'Erfassung Schulungstunden'!A128,"")</f>
        <v/>
      </c>
      <c r="B123" s="156" t="str">
        <f>IF('Erfassung Schulungstunden'!B128="","",'Erfassung Schulungstunden'!B128)</f>
        <v/>
      </c>
      <c r="C123" s="141" t="str">
        <f>IF('Erfassung Schulungstunden'!C128&lt;&gt;"",'Erfassung Schulungstunden'!C128,"")</f>
        <v/>
      </c>
      <c r="D123" s="164" t="str">
        <f>IF('Erfassung Schulungstunden'!A128="","",SUMIFS('Erfassung Schulungstunden'!F128:CP128,'Erfassung Schulungstunden'!$F$5:$CP$5,"Fortbildung"))</f>
        <v/>
      </c>
      <c r="E123" s="164" t="str">
        <f>IF('Erfassung Schulungstunden'!A128="","",SUMIFS('Erfassung Schulungstunden'!F128:CP128,'Erfassung Schulungstunden'!$F$5:$CP$5,"Basisschulung Theorie"))</f>
        <v/>
      </c>
      <c r="F123" s="164" t="str">
        <f>IF('Erfassung Schulungstunden'!A128="","",SUMIFS('Erfassung Schulungstunden'!F128:CP128,'Erfassung Schulungstunden'!$F$5:$CP$5,"Basisschulung Praxis"))</f>
        <v/>
      </c>
      <c r="G123" s="139" t="str">
        <f>IF(AND(D123="",E123="",F123=""),"",IF('Erfassung Schulungstunden'!CQ128=1,"Sollvorgabe erfüllt",IF('Erfassung Schulungstunden'!CR128=1,"Sollvorgabe nicht erfüllt",IF('Erfassung Schulungstunden'!CS128=1,"Wert begründen"))))</f>
        <v/>
      </c>
      <c r="H123" s="142"/>
      <c r="I123" s="142"/>
      <c r="J123" s="165">
        <f t="shared" si="1"/>
        <v>0</v>
      </c>
    </row>
    <row r="124" spans="1:10" x14ac:dyDescent="0.25">
      <c r="A124" s="140" t="str">
        <f>IF('Erfassung Schulungstunden'!A129&lt;&gt;"",'Erfassung Schulungstunden'!A129,"")</f>
        <v/>
      </c>
      <c r="B124" s="156" t="str">
        <f>IF('Erfassung Schulungstunden'!B129="","",'Erfassung Schulungstunden'!B129)</f>
        <v/>
      </c>
      <c r="C124" s="141" t="str">
        <f>IF('Erfassung Schulungstunden'!C129&lt;&gt;"",'Erfassung Schulungstunden'!C129,"")</f>
        <v/>
      </c>
      <c r="D124" s="164" t="str">
        <f>IF('Erfassung Schulungstunden'!A129="","",SUMIFS('Erfassung Schulungstunden'!F129:CP129,'Erfassung Schulungstunden'!$F$5:$CP$5,"Fortbildung"))</f>
        <v/>
      </c>
      <c r="E124" s="164" t="str">
        <f>IF('Erfassung Schulungstunden'!A129="","",SUMIFS('Erfassung Schulungstunden'!F129:CP129,'Erfassung Schulungstunden'!$F$5:$CP$5,"Basisschulung Theorie"))</f>
        <v/>
      </c>
      <c r="F124" s="164" t="str">
        <f>IF('Erfassung Schulungstunden'!A129="","",SUMIFS('Erfassung Schulungstunden'!F129:CP129,'Erfassung Schulungstunden'!$F$5:$CP$5,"Basisschulung Praxis"))</f>
        <v/>
      </c>
      <c r="G124" s="139" t="str">
        <f>IF(AND(D124="",E124="",F124=""),"",IF('Erfassung Schulungstunden'!CQ129=1,"Sollvorgabe erfüllt",IF('Erfassung Schulungstunden'!CR129=1,"Sollvorgabe nicht erfüllt",IF('Erfassung Schulungstunden'!CS129=1,"Wert begründen"))))</f>
        <v/>
      </c>
      <c r="H124" s="142"/>
      <c r="I124" s="142"/>
      <c r="J124" s="165">
        <f t="shared" si="1"/>
        <v>0</v>
      </c>
    </row>
    <row r="125" spans="1:10" x14ac:dyDescent="0.25">
      <c r="A125" s="140" t="str">
        <f>IF('Erfassung Schulungstunden'!A130&lt;&gt;"",'Erfassung Schulungstunden'!A130,"")</f>
        <v/>
      </c>
      <c r="B125" s="156" t="str">
        <f>IF('Erfassung Schulungstunden'!B130="","",'Erfassung Schulungstunden'!B130)</f>
        <v/>
      </c>
      <c r="C125" s="141" t="str">
        <f>IF('Erfassung Schulungstunden'!C130&lt;&gt;"",'Erfassung Schulungstunden'!C130,"")</f>
        <v/>
      </c>
      <c r="D125" s="164" t="str">
        <f>IF('Erfassung Schulungstunden'!A130="","",SUMIFS('Erfassung Schulungstunden'!F130:CP130,'Erfassung Schulungstunden'!$F$5:$CP$5,"Fortbildung"))</f>
        <v/>
      </c>
      <c r="E125" s="164" t="str">
        <f>IF('Erfassung Schulungstunden'!A130="","",SUMIFS('Erfassung Schulungstunden'!F130:CP130,'Erfassung Schulungstunden'!$F$5:$CP$5,"Basisschulung Theorie"))</f>
        <v/>
      </c>
      <c r="F125" s="164" t="str">
        <f>IF('Erfassung Schulungstunden'!A130="","",SUMIFS('Erfassung Schulungstunden'!F130:CP130,'Erfassung Schulungstunden'!$F$5:$CP$5,"Basisschulung Praxis"))</f>
        <v/>
      </c>
      <c r="G125" s="139" t="str">
        <f>IF(AND(D125="",E125="",F125=""),"",IF('Erfassung Schulungstunden'!CQ130=1,"Sollvorgabe erfüllt",IF('Erfassung Schulungstunden'!CR130=1,"Sollvorgabe nicht erfüllt",IF('Erfassung Schulungstunden'!CS130=1,"Wert begründen"))))</f>
        <v/>
      </c>
      <c r="H125" s="142"/>
      <c r="I125" s="142"/>
      <c r="J125" s="165">
        <f t="shared" si="1"/>
        <v>0</v>
      </c>
    </row>
    <row r="126" spans="1:10" x14ac:dyDescent="0.25">
      <c r="A126" s="140" t="str">
        <f>IF('Erfassung Schulungstunden'!A131&lt;&gt;"",'Erfassung Schulungstunden'!A131,"")</f>
        <v/>
      </c>
      <c r="B126" s="156" t="str">
        <f>IF('Erfassung Schulungstunden'!B131="","",'Erfassung Schulungstunden'!B131)</f>
        <v/>
      </c>
      <c r="C126" s="141" t="str">
        <f>IF('Erfassung Schulungstunden'!C131&lt;&gt;"",'Erfassung Schulungstunden'!C131,"")</f>
        <v/>
      </c>
      <c r="D126" s="164" t="str">
        <f>IF('Erfassung Schulungstunden'!A131="","",SUMIFS('Erfassung Schulungstunden'!F131:CP131,'Erfassung Schulungstunden'!$F$5:$CP$5,"Fortbildung"))</f>
        <v/>
      </c>
      <c r="E126" s="164" t="str">
        <f>IF('Erfassung Schulungstunden'!A131="","",SUMIFS('Erfassung Schulungstunden'!F131:CP131,'Erfassung Schulungstunden'!$F$5:$CP$5,"Basisschulung Theorie"))</f>
        <v/>
      </c>
      <c r="F126" s="164" t="str">
        <f>IF('Erfassung Schulungstunden'!A131="","",SUMIFS('Erfassung Schulungstunden'!F131:CP131,'Erfassung Schulungstunden'!$F$5:$CP$5,"Basisschulung Praxis"))</f>
        <v/>
      </c>
      <c r="G126" s="139" t="str">
        <f>IF(AND(D126="",E126="",F126=""),"",IF('Erfassung Schulungstunden'!CQ131=1,"Sollvorgabe erfüllt",IF('Erfassung Schulungstunden'!CR131=1,"Sollvorgabe nicht erfüllt",IF('Erfassung Schulungstunden'!CS131=1,"Wert begründen"))))</f>
        <v/>
      </c>
      <c r="H126" s="142"/>
      <c r="I126" s="142"/>
      <c r="J126" s="165">
        <f t="shared" si="1"/>
        <v>0</v>
      </c>
    </row>
    <row r="127" spans="1:10" x14ac:dyDescent="0.25">
      <c r="A127" s="140" t="str">
        <f>IF('Erfassung Schulungstunden'!A132&lt;&gt;"",'Erfassung Schulungstunden'!A132,"")</f>
        <v/>
      </c>
      <c r="B127" s="156" t="str">
        <f>IF('Erfassung Schulungstunden'!B132="","",'Erfassung Schulungstunden'!B132)</f>
        <v/>
      </c>
      <c r="C127" s="141" t="str">
        <f>IF('Erfassung Schulungstunden'!C132&lt;&gt;"",'Erfassung Schulungstunden'!C132,"")</f>
        <v/>
      </c>
      <c r="D127" s="164" t="str">
        <f>IF('Erfassung Schulungstunden'!A132="","",SUMIFS('Erfassung Schulungstunden'!F132:CP132,'Erfassung Schulungstunden'!$F$5:$CP$5,"Fortbildung"))</f>
        <v/>
      </c>
      <c r="E127" s="164" t="str">
        <f>IF('Erfassung Schulungstunden'!A132="","",SUMIFS('Erfassung Schulungstunden'!F132:CP132,'Erfassung Schulungstunden'!$F$5:$CP$5,"Basisschulung Theorie"))</f>
        <v/>
      </c>
      <c r="F127" s="164" t="str">
        <f>IF('Erfassung Schulungstunden'!A132="","",SUMIFS('Erfassung Schulungstunden'!F132:CP132,'Erfassung Schulungstunden'!$F$5:$CP$5,"Basisschulung Praxis"))</f>
        <v/>
      </c>
      <c r="G127" s="139" t="str">
        <f>IF(AND(D127="",E127="",F127=""),"",IF('Erfassung Schulungstunden'!CQ132=1,"Sollvorgabe erfüllt",IF('Erfassung Schulungstunden'!CR132=1,"Sollvorgabe nicht erfüllt",IF('Erfassung Schulungstunden'!CS132=1,"Wert begründen"))))</f>
        <v/>
      </c>
      <c r="H127" s="142"/>
      <c r="I127" s="142"/>
      <c r="J127" s="165">
        <f t="shared" si="1"/>
        <v>0</v>
      </c>
    </row>
    <row r="128" spans="1:10" x14ac:dyDescent="0.25">
      <c r="A128" s="140" t="str">
        <f>IF('Erfassung Schulungstunden'!A133&lt;&gt;"",'Erfassung Schulungstunden'!A133,"")</f>
        <v/>
      </c>
      <c r="B128" s="156" t="str">
        <f>IF('Erfassung Schulungstunden'!B133="","",'Erfassung Schulungstunden'!B133)</f>
        <v/>
      </c>
      <c r="C128" s="141" t="str">
        <f>IF('Erfassung Schulungstunden'!C133&lt;&gt;"",'Erfassung Schulungstunden'!C133,"")</f>
        <v/>
      </c>
      <c r="D128" s="164" t="str">
        <f>IF('Erfassung Schulungstunden'!A133="","",SUMIFS('Erfassung Schulungstunden'!F133:CP133,'Erfassung Schulungstunden'!$F$5:$CP$5,"Fortbildung"))</f>
        <v/>
      </c>
      <c r="E128" s="164" t="str">
        <f>IF('Erfassung Schulungstunden'!A133="","",SUMIFS('Erfassung Schulungstunden'!F133:CP133,'Erfassung Schulungstunden'!$F$5:$CP$5,"Basisschulung Theorie"))</f>
        <v/>
      </c>
      <c r="F128" s="164" t="str">
        <f>IF('Erfassung Schulungstunden'!A133="","",SUMIFS('Erfassung Schulungstunden'!F133:CP133,'Erfassung Schulungstunden'!$F$5:$CP$5,"Basisschulung Praxis"))</f>
        <v/>
      </c>
      <c r="G128" s="139" t="str">
        <f>IF(AND(D128="",E128="",F128=""),"",IF('Erfassung Schulungstunden'!CQ133=1,"Sollvorgabe erfüllt",IF('Erfassung Schulungstunden'!CR133=1,"Sollvorgabe nicht erfüllt",IF('Erfassung Schulungstunden'!CS133=1,"Wert begründen"))))</f>
        <v/>
      </c>
      <c r="H128" s="142"/>
      <c r="I128" s="142"/>
      <c r="J128" s="165">
        <f t="shared" si="1"/>
        <v>0</v>
      </c>
    </row>
    <row r="129" spans="1:10" x14ac:dyDescent="0.25">
      <c r="A129" s="140" t="str">
        <f>IF('Erfassung Schulungstunden'!A134&lt;&gt;"",'Erfassung Schulungstunden'!A134,"")</f>
        <v/>
      </c>
      <c r="B129" s="156" t="str">
        <f>IF('Erfassung Schulungstunden'!B134="","",'Erfassung Schulungstunden'!B134)</f>
        <v/>
      </c>
      <c r="C129" s="141" t="str">
        <f>IF('Erfassung Schulungstunden'!C134&lt;&gt;"",'Erfassung Schulungstunden'!C134,"")</f>
        <v/>
      </c>
      <c r="D129" s="164" t="str">
        <f>IF('Erfassung Schulungstunden'!A134="","",SUMIFS('Erfassung Schulungstunden'!F134:CP134,'Erfassung Schulungstunden'!$F$5:$CP$5,"Fortbildung"))</f>
        <v/>
      </c>
      <c r="E129" s="164" t="str">
        <f>IF('Erfassung Schulungstunden'!A134="","",SUMIFS('Erfassung Schulungstunden'!F134:CP134,'Erfassung Schulungstunden'!$F$5:$CP$5,"Basisschulung Theorie"))</f>
        <v/>
      </c>
      <c r="F129" s="164" t="str">
        <f>IF('Erfassung Schulungstunden'!A134="","",SUMIFS('Erfassung Schulungstunden'!F134:CP134,'Erfassung Schulungstunden'!$F$5:$CP$5,"Basisschulung Praxis"))</f>
        <v/>
      </c>
      <c r="G129" s="139" t="str">
        <f>IF(AND(D129="",E129="",F129=""),"",IF('Erfassung Schulungstunden'!CQ134=1,"Sollvorgabe erfüllt",IF('Erfassung Schulungstunden'!CR134=1,"Sollvorgabe nicht erfüllt",IF('Erfassung Schulungstunden'!CS134=1,"Wert begründen"))))</f>
        <v/>
      </c>
      <c r="H129" s="142"/>
      <c r="I129" s="142"/>
      <c r="J129" s="165">
        <f t="shared" si="1"/>
        <v>0</v>
      </c>
    </row>
    <row r="130" spans="1:10" x14ac:dyDescent="0.25">
      <c r="A130" s="140" t="str">
        <f>IF('Erfassung Schulungstunden'!A135&lt;&gt;"",'Erfassung Schulungstunden'!A135,"")</f>
        <v/>
      </c>
      <c r="B130" s="156" t="str">
        <f>IF('Erfassung Schulungstunden'!B135="","",'Erfassung Schulungstunden'!B135)</f>
        <v/>
      </c>
      <c r="C130" s="141" t="str">
        <f>IF('Erfassung Schulungstunden'!C135&lt;&gt;"",'Erfassung Schulungstunden'!C135,"")</f>
        <v/>
      </c>
      <c r="D130" s="164" t="str">
        <f>IF('Erfassung Schulungstunden'!A135="","",SUMIFS('Erfassung Schulungstunden'!F135:CP135,'Erfassung Schulungstunden'!$F$5:$CP$5,"Fortbildung"))</f>
        <v/>
      </c>
      <c r="E130" s="164" t="str">
        <f>IF('Erfassung Schulungstunden'!A135="","",SUMIFS('Erfassung Schulungstunden'!F135:CP135,'Erfassung Schulungstunden'!$F$5:$CP$5,"Basisschulung Theorie"))</f>
        <v/>
      </c>
      <c r="F130" s="164" t="str">
        <f>IF('Erfassung Schulungstunden'!A135="","",SUMIFS('Erfassung Schulungstunden'!F135:CP135,'Erfassung Schulungstunden'!$F$5:$CP$5,"Basisschulung Praxis"))</f>
        <v/>
      </c>
      <c r="G130" s="139" t="str">
        <f>IF(AND(D130="",E130="",F130=""),"",IF('Erfassung Schulungstunden'!CQ135=1,"Sollvorgabe erfüllt",IF('Erfassung Schulungstunden'!CR135=1,"Sollvorgabe nicht erfüllt",IF('Erfassung Schulungstunden'!CS135=1,"Wert begründen"))))</f>
        <v/>
      </c>
      <c r="H130" s="142"/>
      <c r="I130" s="142"/>
      <c r="J130" s="165">
        <f t="shared" si="1"/>
        <v>0</v>
      </c>
    </row>
    <row r="131" spans="1:10" x14ac:dyDescent="0.25">
      <c r="A131" s="140" t="str">
        <f>IF('Erfassung Schulungstunden'!A136&lt;&gt;"",'Erfassung Schulungstunden'!A136,"")</f>
        <v/>
      </c>
      <c r="B131" s="156" t="str">
        <f>IF('Erfassung Schulungstunden'!B136="","",'Erfassung Schulungstunden'!B136)</f>
        <v/>
      </c>
      <c r="C131" s="141" t="str">
        <f>IF('Erfassung Schulungstunden'!C136&lt;&gt;"",'Erfassung Schulungstunden'!C136,"")</f>
        <v/>
      </c>
      <c r="D131" s="164" t="str">
        <f>IF('Erfassung Schulungstunden'!A136="","",SUMIFS('Erfassung Schulungstunden'!F136:CP136,'Erfassung Schulungstunden'!$F$5:$CP$5,"Fortbildung"))</f>
        <v/>
      </c>
      <c r="E131" s="164" t="str">
        <f>IF('Erfassung Schulungstunden'!A136="","",SUMIFS('Erfassung Schulungstunden'!F136:CP136,'Erfassung Schulungstunden'!$F$5:$CP$5,"Basisschulung Theorie"))</f>
        <v/>
      </c>
      <c r="F131" s="164" t="str">
        <f>IF('Erfassung Schulungstunden'!A136="","",SUMIFS('Erfassung Schulungstunden'!F136:CP136,'Erfassung Schulungstunden'!$F$5:$CP$5,"Basisschulung Praxis"))</f>
        <v/>
      </c>
      <c r="G131" s="139" t="str">
        <f>IF(AND(D131="",E131="",F131=""),"",IF('Erfassung Schulungstunden'!CQ136=1,"Sollvorgabe erfüllt",IF('Erfassung Schulungstunden'!CR136=1,"Sollvorgabe nicht erfüllt",IF('Erfassung Schulungstunden'!CS136=1,"Wert begründen"))))</f>
        <v/>
      </c>
      <c r="H131" s="142"/>
      <c r="I131" s="142"/>
      <c r="J131" s="165">
        <f t="shared" si="1"/>
        <v>0</v>
      </c>
    </row>
    <row r="132" spans="1:10" x14ac:dyDescent="0.25">
      <c r="A132" s="140" t="str">
        <f>IF('Erfassung Schulungstunden'!A137&lt;&gt;"",'Erfassung Schulungstunden'!A137,"")</f>
        <v/>
      </c>
      <c r="B132" s="156" t="str">
        <f>IF('Erfassung Schulungstunden'!B137="","",'Erfassung Schulungstunden'!B137)</f>
        <v/>
      </c>
      <c r="C132" s="141" t="str">
        <f>IF('Erfassung Schulungstunden'!C137&lt;&gt;"",'Erfassung Schulungstunden'!C137,"")</f>
        <v/>
      </c>
      <c r="D132" s="164" t="str">
        <f>IF('Erfassung Schulungstunden'!A137="","",SUMIFS('Erfassung Schulungstunden'!F137:CP137,'Erfassung Schulungstunden'!$F$5:$CP$5,"Fortbildung"))</f>
        <v/>
      </c>
      <c r="E132" s="164" t="str">
        <f>IF('Erfassung Schulungstunden'!A137="","",SUMIFS('Erfassung Schulungstunden'!F137:CP137,'Erfassung Schulungstunden'!$F$5:$CP$5,"Basisschulung Theorie"))</f>
        <v/>
      </c>
      <c r="F132" s="164" t="str">
        <f>IF('Erfassung Schulungstunden'!A137="","",SUMIFS('Erfassung Schulungstunden'!F137:CP137,'Erfassung Schulungstunden'!$F$5:$CP$5,"Basisschulung Praxis"))</f>
        <v/>
      </c>
      <c r="G132" s="139" t="str">
        <f>IF(AND(D132="",E132="",F132=""),"",IF('Erfassung Schulungstunden'!CQ137=1,"Sollvorgabe erfüllt",IF('Erfassung Schulungstunden'!CR137=1,"Sollvorgabe nicht erfüllt",IF('Erfassung Schulungstunden'!CS137=1,"Wert begründen"))))</f>
        <v/>
      </c>
      <c r="H132" s="142"/>
      <c r="I132" s="142"/>
      <c r="J132" s="165">
        <f t="shared" si="1"/>
        <v>0</v>
      </c>
    </row>
    <row r="133" spans="1:10" x14ac:dyDescent="0.25">
      <c r="A133" s="140" t="str">
        <f>IF('Erfassung Schulungstunden'!A138&lt;&gt;"",'Erfassung Schulungstunden'!A138,"")</f>
        <v/>
      </c>
      <c r="B133" s="156" t="str">
        <f>IF('Erfassung Schulungstunden'!B138="","",'Erfassung Schulungstunden'!B138)</f>
        <v/>
      </c>
      <c r="C133" s="141" t="str">
        <f>IF('Erfassung Schulungstunden'!C138&lt;&gt;"",'Erfassung Schulungstunden'!C138,"")</f>
        <v/>
      </c>
      <c r="D133" s="164" t="str">
        <f>IF('Erfassung Schulungstunden'!A138="","",SUMIFS('Erfassung Schulungstunden'!F138:CP138,'Erfassung Schulungstunden'!$F$5:$CP$5,"Fortbildung"))</f>
        <v/>
      </c>
      <c r="E133" s="164" t="str">
        <f>IF('Erfassung Schulungstunden'!A138="","",SUMIFS('Erfassung Schulungstunden'!F138:CP138,'Erfassung Schulungstunden'!$F$5:$CP$5,"Basisschulung Theorie"))</f>
        <v/>
      </c>
      <c r="F133" s="164" t="str">
        <f>IF('Erfassung Schulungstunden'!A138="","",SUMIFS('Erfassung Schulungstunden'!F138:CP138,'Erfassung Schulungstunden'!$F$5:$CP$5,"Basisschulung Praxis"))</f>
        <v/>
      </c>
      <c r="G133" s="139" t="str">
        <f>IF(AND(D133="",E133="",F133=""),"",IF('Erfassung Schulungstunden'!CQ138=1,"Sollvorgabe erfüllt",IF('Erfassung Schulungstunden'!CR138=1,"Sollvorgabe nicht erfüllt",IF('Erfassung Schulungstunden'!CS138=1,"Wert begründen"))))</f>
        <v/>
      </c>
      <c r="H133" s="142"/>
      <c r="I133" s="142"/>
      <c r="J133" s="165">
        <f t="shared" si="1"/>
        <v>0</v>
      </c>
    </row>
    <row r="134" spans="1:10" x14ac:dyDescent="0.25">
      <c r="A134" s="140" t="str">
        <f>IF('Erfassung Schulungstunden'!A139&lt;&gt;"",'Erfassung Schulungstunden'!A139,"")</f>
        <v/>
      </c>
      <c r="B134" s="156" t="str">
        <f>IF('Erfassung Schulungstunden'!B139="","",'Erfassung Schulungstunden'!B139)</f>
        <v/>
      </c>
      <c r="C134" s="141" t="str">
        <f>IF('Erfassung Schulungstunden'!C139&lt;&gt;"",'Erfassung Schulungstunden'!C139,"")</f>
        <v/>
      </c>
      <c r="D134" s="164" t="str">
        <f>IF('Erfassung Schulungstunden'!A139="","",SUMIFS('Erfassung Schulungstunden'!F139:CP139,'Erfassung Schulungstunden'!$F$5:$CP$5,"Fortbildung"))</f>
        <v/>
      </c>
      <c r="E134" s="164" t="str">
        <f>IF('Erfassung Schulungstunden'!A139="","",SUMIFS('Erfassung Schulungstunden'!F139:CP139,'Erfassung Schulungstunden'!$F$5:$CP$5,"Basisschulung Theorie"))</f>
        <v/>
      </c>
      <c r="F134" s="164" t="str">
        <f>IF('Erfassung Schulungstunden'!A139="","",SUMIFS('Erfassung Schulungstunden'!F139:CP139,'Erfassung Schulungstunden'!$F$5:$CP$5,"Basisschulung Praxis"))</f>
        <v/>
      </c>
      <c r="G134" s="139" t="str">
        <f>IF(AND(D134="",E134="",F134=""),"",IF('Erfassung Schulungstunden'!CQ139=1,"Sollvorgabe erfüllt",IF('Erfassung Schulungstunden'!CR139=1,"Sollvorgabe nicht erfüllt",IF('Erfassung Schulungstunden'!CS139=1,"Wert begründen"))))</f>
        <v/>
      </c>
      <c r="H134" s="142"/>
      <c r="I134" s="142"/>
      <c r="J134" s="165">
        <f t="shared" si="1"/>
        <v>0</v>
      </c>
    </row>
    <row r="135" spans="1:10" x14ac:dyDescent="0.25">
      <c r="A135" s="140" t="str">
        <f>IF('Erfassung Schulungstunden'!A140&lt;&gt;"",'Erfassung Schulungstunden'!A140,"")</f>
        <v/>
      </c>
      <c r="B135" s="156" t="str">
        <f>IF('Erfassung Schulungstunden'!B140="","",'Erfassung Schulungstunden'!B140)</f>
        <v/>
      </c>
      <c r="C135" s="141" t="str">
        <f>IF('Erfassung Schulungstunden'!C140&lt;&gt;"",'Erfassung Schulungstunden'!C140,"")</f>
        <v/>
      </c>
      <c r="D135" s="164" t="str">
        <f>IF('Erfassung Schulungstunden'!A140="","",SUMIFS('Erfassung Schulungstunden'!F140:CP140,'Erfassung Schulungstunden'!$F$5:$CP$5,"Fortbildung"))</f>
        <v/>
      </c>
      <c r="E135" s="164" t="str">
        <f>IF('Erfassung Schulungstunden'!A140="","",SUMIFS('Erfassung Schulungstunden'!F140:CP140,'Erfassung Schulungstunden'!$F$5:$CP$5,"Basisschulung Theorie"))</f>
        <v/>
      </c>
      <c r="F135" s="164" t="str">
        <f>IF('Erfassung Schulungstunden'!A140="","",SUMIFS('Erfassung Schulungstunden'!F140:CP140,'Erfassung Schulungstunden'!$F$5:$CP$5,"Basisschulung Praxis"))</f>
        <v/>
      </c>
      <c r="G135" s="139" t="str">
        <f>IF(AND(D135="",E135="",F135=""),"",IF('Erfassung Schulungstunden'!CQ140=1,"Sollvorgabe erfüllt",IF('Erfassung Schulungstunden'!CR140=1,"Sollvorgabe nicht erfüllt",IF('Erfassung Schulungstunden'!CS140=1,"Wert begründen"))))</f>
        <v/>
      </c>
      <c r="H135" s="142"/>
      <c r="I135" s="142"/>
      <c r="J135" s="165">
        <f t="shared" si="1"/>
        <v>0</v>
      </c>
    </row>
    <row r="136" spans="1:10" x14ac:dyDescent="0.25">
      <c r="A136" s="140" t="str">
        <f>IF('Erfassung Schulungstunden'!A141&lt;&gt;"",'Erfassung Schulungstunden'!A141,"")</f>
        <v/>
      </c>
      <c r="B136" s="156" t="str">
        <f>IF('Erfassung Schulungstunden'!B141="","",'Erfassung Schulungstunden'!B141)</f>
        <v/>
      </c>
      <c r="C136" s="141" t="str">
        <f>IF('Erfassung Schulungstunden'!C141&lt;&gt;"",'Erfassung Schulungstunden'!C141,"")</f>
        <v/>
      </c>
      <c r="D136" s="164" t="str">
        <f>IF('Erfassung Schulungstunden'!A141="","",SUMIFS('Erfassung Schulungstunden'!F141:CP141,'Erfassung Schulungstunden'!$F$5:$CP$5,"Fortbildung"))</f>
        <v/>
      </c>
      <c r="E136" s="164" t="str">
        <f>IF('Erfassung Schulungstunden'!A141="","",SUMIFS('Erfassung Schulungstunden'!F141:CP141,'Erfassung Schulungstunden'!$F$5:$CP$5,"Basisschulung Theorie"))</f>
        <v/>
      </c>
      <c r="F136" s="164" t="str">
        <f>IF('Erfassung Schulungstunden'!A141="","",SUMIFS('Erfassung Schulungstunden'!F141:CP141,'Erfassung Schulungstunden'!$F$5:$CP$5,"Basisschulung Praxis"))</f>
        <v/>
      </c>
      <c r="G136" s="139" t="str">
        <f>IF(AND(D136="",E136="",F136=""),"",IF('Erfassung Schulungstunden'!CQ141=1,"Sollvorgabe erfüllt",IF('Erfassung Schulungstunden'!CR141=1,"Sollvorgabe nicht erfüllt",IF('Erfassung Schulungstunden'!CS141=1,"Wert begründen"))))</f>
        <v/>
      </c>
      <c r="H136" s="142"/>
      <c r="I136" s="142"/>
      <c r="J136" s="165">
        <f t="shared" ref="J136:J199" si="2">COUNTA(H136)</f>
        <v>0</v>
      </c>
    </row>
    <row r="137" spans="1:10" x14ac:dyDescent="0.25">
      <c r="A137" s="140" t="str">
        <f>IF('Erfassung Schulungstunden'!A142&lt;&gt;"",'Erfassung Schulungstunden'!A142,"")</f>
        <v/>
      </c>
      <c r="B137" s="156" t="str">
        <f>IF('Erfassung Schulungstunden'!B142="","",'Erfassung Schulungstunden'!B142)</f>
        <v/>
      </c>
      <c r="C137" s="141" t="str">
        <f>IF('Erfassung Schulungstunden'!C142&lt;&gt;"",'Erfassung Schulungstunden'!C142,"")</f>
        <v/>
      </c>
      <c r="D137" s="164" t="str">
        <f>IF('Erfassung Schulungstunden'!A142="","",SUMIFS('Erfassung Schulungstunden'!F142:CP142,'Erfassung Schulungstunden'!$F$5:$CP$5,"Fortbildung"))</f>
        <v/>
      </c>
      <c r="E137" s="164" t="str">
        <f>IF('Erfassung Schulungstunden'!A142="","",SUMIFS('Erfassung Schulungstunden'!F142:CP142,'Erfassung Schulungstunden'!$F$5:$CP$5,"Basisschulung Theorie"))</f>
        <v/>
      </c>
      <c r="F137" s="164" t="str">
        <f>IF('Erfassung Schulungstunden'!A142="","",SUMIFS('Erfassung Schulungstunden'!F142:CP142,'Erfassung Schulungstunden'!$F$5:$CP$5,"Basisschulung Praxis"))</f>
        <v/>
      </c>
      <c r="G137" s="139" t="str">
        <f>IF(AND(D137="",E137="",F137=""),"",IF('Erfassung Schulungstunden'!CQ142=1,"Sollvorgabe erfüllt",IF('Erfassung Schulungstunden'!CR142=1,"Sollvorgabe nicht erfüllt",IF('Erfassung Schulungstunden'!CS142=1,"Wert begründen"))))</f>
        <v/>
      </c>
      <c r="H137" s="142"/>
      <c r="I137" s="142"/>
      <c r="J137" s="165">
        <f t="shared" si="2"/>
        <v>0</v>
      </c>
    </row>
    <row r="138" spans="1:10" x14ac:dyDescent="0.25">
      <c r="A138" s="140" t="str">
        <f>IF('Erfassung Schulungstunden'!A143&lt;&gt;"",'Erfassung Schulungstunden'!A143,"")</f>
        <v/>
      </c>
      <c r="B138" s="156" t="str">
        <f>IF('Erfassung Schulungstunden'!B143="","",'Erfassung Schulungstunden'!B143)</f>
        <v/>
      </c>
      <c r="C138" s="141" t="str">
        <f>IF('Erfassung Schulungstunden'!C143&lt;&gt;"",'Erfassung Schulungstunden'!C143,"")</f>
        <v/>
      </c>
      <c r="D138" s="164" t="str">
        <f>IF('Erfassung Schulungstunden'!A143="","",SUMIFS('Erfassung Schulungstunden'!F143:CP143,'Erfassung Schulungstunden'!$F$5:$CP$5,"Fortbildung"))</f>
        <v/>
      </c>
      <c r="E138" s="164" t="str">
        <f>IF('Erfassung Schulungstunden'!A143="","",SUMIFS('Erfassung Schulungstunden'!F143:CP143,'Erfassung Schulungstunden'!$F$5:$CP$5,"Basisschulung Theorie"))</f>
        <v/>
      </c>
      <c r="F138" s="164" t="str">
        <f>IF('Erfassung Schulungstunden'!A143="","",SUMIFS('Erfassung Schulungstunden'!F143:CP143,'Erfassung Schulungstunden'!$F$5:$CP$5,"Basisschulung Praxis"))</f>
        <v/>
      </c>
      <c r="G138" s="139" t="str">
        <f>IF(AND(D138="",E138="",F138=""),"",IF('Erfassung Schulungstunden'!CQ143=1,"Sollvorgabe erfüllt",IF('Erfassung Schulungstunden'!CR143=1,"Sollvorgabe nicht erfüllt",IF('Erfassung Schulungstunden'!CS143=1,"Wert begründen"))))</f>
        <v/>
      </c>
      <c r="H138" s="142"/>
      <c r="I138" s="142"/>
      <c r="J138" s="165">
        <f t="shared" si="2"/>
        <v>0</v>
      </c>
    </row>
    <row r="139" spans="1:10" x14ac:dyDescent="0.25">
      <c r="A139" s="140" t="str">
        <f>IF('Erfassung Schulungstunden'!A144&lt;&gt;"",'Erfassung Schulungstunden'!A144,"")</f>
        <v/>
      </c>
      <c r="B139" s="156" t="str">
        <f>IF('Erfassung Schulungstunden'!B144="","",'Erfassung Schulungstunden'!B144)</f>
        <v/>
      </c>
      <c r="C139" s="141" t="str">
        <f>IF('Erfassung Schulungstunden'!C144&lt;&gt;"",'Erfassung Schulungstunden'!C144,"")</f>
        <v/>
      </c>
      <c r="D139" s="164" t="str">
        <f>IF('Erfassung Schulungstunden'!A144="","",SUMIFS('Erfassung Schulungstunden'!F144:CP144,'Erfassung Schulungstunden'!$F$5:$CP$5,"Fortbildung"))</f>
        <v/>
      </c>
      <c r="E139" s="164" t="str">
        <f>IF('Erfassung Schulungstunden'!A144="","",SUMIFS('Erfassung Schulungstunden'!F144:CP144,'Erfassung Schulungstunden'!$F$5:$CP$5,"Basisschulung Theorie"))</f>
        <v/>
      </c>
      <c r="F139" s="164" t="str">
        <f>IF('Erfassung Schulungstunden'!A144="","",SUMIFS('Erfassung Schulungstunden'!F144:CP144,'Erfassung Schulungstunden'!$F$5:$CP$5,"Basisschulung Praxis"))</f>
        <v/>
      </c>
      <c r="G139" s="139" t="str">
        <f>IF(AND(D139="",E139="",F139=""),"",IF('Erfassung Schulungstunden'!CQ144=1,"Sollvorgabe erfüllt",IF('Erfassung Schulungstunden'!CR144=1,"Sollvorgabe nicht erfüllt",IF('Erfassung Schulungstunden'!CS144=1,"Wert begründen"))))</f>
        <v/>
      </c>
      <c r="H139" s="142"/>
      <c r="I139" s="142"/>
      <c r="J139" s="165">
        <f t="shared" si="2"/>
        <v>0</v>
      </c>
    </row>
    <row r="140" spans="1:10" x14ac:dyDescent="0.25">
      <c r="A140" s="140" t="str">
        <f>IF('Erfassung Schulungstunden'!A145&lt;&gt;"",'Erfassung Schulungstunden'!A145,"")</f>
        <v/>
      </c>
      <c r="B140" s="156" t="str">
        <f>IF('Erfassung Schulungstunden'!B145="","",'Erfassung Schulungstunden'!B145)</f>
        <v/>
      </c>
      <c r="C140" s="141" t="str">
        <f>IF('Erfassung Schulungstunden'!C145&lt;&gt;"",'Erfassung Schulungstunden'!C145,"")</f>
        <v/>
      </c>
      <c r="D140" s="164" t="str">
        <f>IF('Erfassung Schulungstunden'!A145="","",SUMIFS('Erfassung Schulungstunden'!F145:CP145,'Erfassung Schulungstunden'!$F$5:$CP$5,"Fortbildung"))</f>
        <v/>
      </c>
      <c r="E140" s="164" t="str">
        <f>IF('Erfassung Schulungstunden'!A145="","",SUMIFS('Erfassung Schulungstunden'!F145:CP145,'Erfassung Schulungstunden'!$F$5:$CP$5,"Basisschulung Theorie"))</f>
        <v/>
      </c>
      <c r="F140" s="164" t="str">
        <f>IF('Erfassung Schulungstunden'!A145="","",SUMIFS('Erfassung Schulungstunden'!F145:CP145,'Erfassung Schulungstunden'!$F$5:$CP$5,"Basisschulung Praxis"))</f>
        <v/>
      </c>
      <c r="G140" s="139" t="str">
        <f>IF(AND(D140="",E140="",F140=""),"",IF('Erfassung Schulungstunden'!CQ145=1,"Sollvorgabe erfüllt",IF('Erfassung Schulungstunden'!CR145=1,"Sollvorgabe nicht erfüllt",IF('Erfassung Schulungstunden'!CS145=1,"Wert begründen"))))</f>
        <v/>
      </c>
      <c r="H140" s="142"/>
      <c r="I140" s="142"/>
      <c r="J140" s="165">
        <f t="shared" si="2"/>
        <v>0</v>
      </c>
    </row>
    <row r="141" spans="1:10" x14ac:dyDescent="0.25">
      <c r="A141" s="140" t="str">
        <f>IF('Erfassung Schulungstunden'!A146&lt;&gt;"",'Erfassung Schulungstunden'!A146,"")</f>
        <v/>
      </c>
      <c r="B141" s="156" t="str">
        <f>IF('Erfassung Schulungstunden'!B146="","",'Erfassung Schulungstunden'!B146)</f>
        <v/>
      </c>
      <c r="C141" s="141" t="str">
        <f>IF('Erfassung Schulungstunden'!C146&lt;&gt;"",'Erfassung Schulungstunden'!C146,"")</f>
        <v/>
      </c>
      <c r="D141" s="164" t="str">
        <f>IF('Erfassung Schulungstunden'!A146="","",SUMIFS('Erfassung Schulungstunden'!F146:CP146,'Erfassung Schulungstunden'!$F$5:$CP$5,"Fortbildung"))</f>
        <v/>
      </c>
      <c r="E141" s="164" t="str">
        <f>IF('Erfassung Schulungstunden'!A146="","",SUMIFS('Erfassung Schulungstunden'!F146:CP146,'Erfassung Schulungstunden'!$F$5:$CP$5,"Basisschulung Theorie"))</f>
        <v/>
      </c>
      <c r="F141" s="164" t="str">
        <f>IF('Erfassung Schulungstunden'!A146="","",SUMIFS('Erfassung Schulungstunden'!F146:CP146,'Erfassung Schulungstunden'!$F$5:$CP$5,"Basisschulung Praxis"))</f>
        <v/>
      </c>
      <c r="G141" s="139" t="str">
        <f>IF(AND(D141="",E141="",F141=""),"",IF('Erfassung Schulungstunden'!CQ146=1,"Sollvorgabe erfüllt",IF('Erfassung Schulungstunden'!CR146=1,"Sollvorgabe nicht erfüllt",IF('Erfassung Schulungstunden'!CS146=1,"Wert begründen"))))</f>
        <v/>
      </c>
      <c r="H141" s="142"/>
      <c r="I141" s="142"/>
      <c r="J141" s="165">
        <f t="shared" si="2"/>
        <v>0</v>
      </c>
    </row>
    <row r="142" spans="1:10" x14ac:dyDescent="0.25">
      <c r="A142" s="140" t="str">
        <f>IF('Erfassung Schulungstunden'!A147&lt;&gt;"",'Erfassung Schulungstunden'!A147,"")</f>
        <v/>
      </c>
      <c r="B142" s="156" t="str">
        <f>IF('Erfassung Schulungstunden'!B147="","",'Erfassung Schulungstunden'!B147)</f>
        <v/>
      </c>
      <c r="C142" s="141" t="str">
        <f>IF('Erfassung Schulungstunden'!C147&lt;&gt;"",'Erfassung Schulungstunden'!C147,"")</f>
        <v/>
      </c>
      <c r="D142" s="164" t="str">
        <f>IF('Erfassung Schulungstunden'!A147="","",SUMIFS('Erfassung Schulungstunden'!F147:CP147,'Erfassung Schulungstunden'!$F$5:$CP$5,"Fortbildung"))</f>
        <v/>
      </c>
      <c r="E142" s="164" t="str">
        <f>IF('Erfassung Schulungstunden'!A147="","",SUMIFS('Erfassung Schulungstunden'!F147:CP147,'Erfassung Schulungstunden'!$F$5:$CP$5,"Basisschulung Theorie"))</f>
        <v/>
      </c>
      <c r="F142" s="164" t="str">
        <f>IF('Erfassung Schulungstunden'!A147="","",SUMIFS('Erfassung Schulungstunden'!F147:CP147,'Erfassung Schulungstunden'!$F$5:$CP$5,"Basisschulung Praxis"))</f>
        <v/>
      </c>
      <c r="G142" s="139" t="str">
        <f>IF(AND(D142="",E142="",F142=""),"",IF('Erfassung Schulungstunden'!CQ147=1,"Sollvorgabe erfüllt",IF('Erfassung Schulungstunden'!CR147=1,"Sollvorgabe nicht erfüllt",IF('Erfassung Schulungstunden'!CS147=1,"Wert begründen"))))</f>
        <v/>
      </c>
      <c r="H142" s="142"/>
      <c r="I142" s="142"/>
      <c r="J142" s="165">
        <f t="shared" si="2"/>
        <v>0</v>
      </c>
    </row>
    <row r="143" spans="1:10" x14ac:dyDescent="0.25">
      <c r="A143" s="140" t="str">
        <f>IF('Erfassung Schulungstunden'!A148&lt;&gt;"",'Erfassung Schulungstunden'!A148,"")</f>
        <v/>
      </c>
      <c r="B143" s="156" t="str">
        <f>IF('Erfassung Schulungstunden'!B148="","",'Erfassung Schulungstunden'!B148)</f>
        <v/>
      </c>
      <c r="C143" s="141" t="str">
        <f>IF('Erfassung Schulungstunden'!C148&lt;&gt;"",'Erfassung Schulungstunden'!C148,"")</f>
        <v/>
      </c>
      <c r="D143" s="164" t="str">
        <f>IF('Erfassung Schulungstunden'!A148="","",SUMIFS('Erfassung Schulungstunden'!F148:CP148,'Erfassung Schulungstunden'!$F$5:$CP$5,"Fortbildung"))</f>
        <v/>
      </c>
      <c r="E143" s="164" t="str">
        <f>IF('Erfassung Schulungstunden'!A148="","",SUMIFS('Erfassung Schulungstunden'!F148:CP148,'Erfassung Schulungstunden'!$F$5:$CP$5,"Basisschulung Theorie"))</f>
        <v/>
      </c>
      <c r="F143" s="164" t="str">
        <f>IF('Erfassung Schulungstunden'!A148="","",SUMIFS('Erfassung Schulungstunden'!F148:CP148,'Erfassung Schulungstunden'!$F$5:$CP$5,"Basisschulung Praxis"))</f>
        <v/>
      </c>
      <c r="G143" s="139" t="str">
        <f>IF(AND(D143="",E143="",F143=""),"",IF('Erfassung Schulungstunden'!CQ148=1,"Sollvorgabe erfüllt",IF('Erfassung Schulungstunden'!CR148=1,"Sollvorgabe nicht erfüllt",IF('Erfassung Schulungstunden'!CS148=1,"Wert begründen"))))</f>
        <v/>
      </c>
      <c r="H143" s="142"/>
      <c r="I143" s="142"/>
      <c r="J143" s="165">
        <f t="shared" si="2"/>
        <v>0</v>
      </c>
    </row>
    <row r="144" spans="1:10" x14ac:dyDescent="0.25">
      <c r="A144" s="140" t="str">
        <f>IF('Erfassung Schulungstunden'!A149&lt;&gt;"",'Erfassung Schulungstunden'!A149,"")</f>
        <v/>
      </c>
      <c r="B144" s="156" t="str">
        <f>IF('Erfassung Schulungstunden'!B149="","",'Erfassung Schulungstunden'!B149)</f>
        <v/>
      </c>
      <c r="C144" s="141" t="str">
        <f>IF('Erfassung Schulungstunden'!C149&lt;&gt;"",'Erfassung Schulungstunden'!C149,"")</f>
        <v/>
      </c>
      <c r="D144" s="164" t="str">
        <f>IF('Erfassung Schulungstunden'!A149="","",SUMIFS('Erfassung Schulungstunden'!F149:CP149,'Erfassung Schulungstunden'!$F$5:$CP$5,"Fortbildung"))</f>
        <v/>
      </c>
      <c r="E144" s="164" t="str">
        <f>IF('Erfassung Schulungstunden'!A149="","",SUMIFS('Erfassung Schulungstunden'!F149:CP149,'Erfassung Schulungstunden'!$F$5:$CP$5,"Basisschulung Theorie"))</f>
        <v/>
      </c>
      <c r="F144" s="164" t="str">
        <f>IF('Erfassung Schulungstunden'!A149="","",SUMIFS('Erfassung Schulungstunden'!F149:CP149,'Erfassung Schulungstunden'!$F$5:$CP$5,"Basisschulung Praxis"))</f>
        <v/>
      </c>
      <c r="G144" s="139" t="str">
        <f>IF(AND(D144="",E144="",F144=""),"",IF('Erfassung Schulungstunden'!CQ149=1,"Sollvorgabe erfüllt",IF('Erfassung Schulungstunden'!CR149=1,"Sollvorgabe nicht erfüllt",IF('Erfassung Schulungstunden'!CS149=1,"Wert begründen"))))</f>
        <v/>
      </c>
      <c r="H144" s="142"/>
      <c r="I144" s="142"/>
      <c r="J144" s="165">
        <f t="shared" si="2"/>
        <v>0</v>
      </c>
    </row>
    <row r="145" spans="1:10" x14ac:dyDescent="0.25">
      <c r="A145" s="140" t="str">
        <f>IF('Erfassung Schulungstunden'!A150&lt;&gt;"",'Erfassung Schulungstunden'!A150,"")</f>
        <v/>
      </c>
      <c r="B145" s="156" t="str">
        <f>IF('Erfassung Schulungstunden'!B150="","",'Erfassung Schulungstunden'!B150)</f>
        <v/>
      </c>
      <c r="C145" s="141" t="str">
        <f>IF('Erfassung Schulungstunden'!C150&lt;&gt;"",'Erfassung Schulungstunden'!C150,"")</f>
        <v/>
      </c>
      <c r="D145" s="164" t="str">
        <f>IF('Erfassung Schulungstunden'!A150="","",SUMIFS('Erfassung Schulungstunden'!F150:CP150,'Erfassung Schulungstunden'!$F$5:$CP$5,"Fortbildung"))</f>
        <v/>
      </c>
      <c r="E145" s="164" t="str">
        <f>IF('Erfassung Schulungstunden'!A150="","",SUMIFS('Erfassung Schulungstunden'!F150:CP150,'Erfassung Schulungstunden'!$F$5:$CP$5,"Basisschulung Theorie"))</f>
        <v/>
      </c>
      <c r="F145" s="164" t="str">
        <f>IF('Erfassung Schulungstunden'!A150="","",SUMIFS('Erfassung Schulungstunden'!F150:CP150,'Erfassung Schulungstunden'!$F$5:$CP$5,"Basisschulung Praxis"))</f>
        <v/>
      </c>
      <c r="G145" s="139" t="str">
        <f>IF(AND(D145="",E145="",F145=""),"",IF('Erfassung Schulungstunden'!CQ150=1,"Sollvorgabe erfüllt",IF('Erfassung Schulungstunden'!CR150=1,"Sollvorgabe nicht erfüllt",IF('Erfassung Schulungstunden'!CS150=1,"Wert begründen"))))</f>
        <v/>
      </c>
      <c r="H145" s="142"/>
      <c r="I145" s="142"/>
      <c r="J145" s="165">
        <f t="shared" si="2"/>
        <v>0</v>
      </c>
    </row>
    <row r="146" spans="1:10" x14ac:dyDescent="0.25">
      <c r="A146" s="140" t="str">
        <f>IF('Erfassung Schulungstunden'!A151&lt;&gt;"",'Erfassung Schulungstunden'!A151,"")</f>
        <v/>
      </c>
      <c r="B146" s="156" t="str">
        <f>IF('Erfassung Schulungstunden'!B151="","",'Erfassung Schulungstunden'!B151)</f>
        <v/>
      </c>
      <c r="C146" s="141" t="str">
        <f>IF('Erfassung Schulungstunden'!C151&lt;&gt;"",'Erfassung Schulungstunden'!C151,"")</f>
        <v/>
      </c>
      <c r="D146" s="164" t="str">
        <f>IF('Erfassung Schulungstunden'!A151="","",SUMIFS('Erfassung Schulungstunden'!F151:CP151,'Erfassung Schulungstunden'!$F$5:$CP$5,"Fortbildung"))</f>
        <v/>
      </c>
      <c r="E146" s="164" t="str">
        <f>IF('Erfassung Schulungstunden'!A151="","",SUMIFS('Erfassung Schulungstunden'!F151:CP151,'Erfassung Schulungstunden'!$F$5:$CP$5,"Basisschulung Theorie"))</f>
        <v/>
      </c>
      <c r="F146" s="164" t="str">
        <f>IF('Erfassung Schulungstunden'!A151="","",SUMIFS('Erfassung Schulungstunden'!F151:CP151,'Erfassung Schulungstunden'!$F$5:$CP$5,"Basisschulung Praxis"))</f>
        <v/>
      </c>
      <c r="G146" s="139" t="str">
        <f>IF(AND(D146="",E146="",F146=""),"",IF('Erfassung Schulungstunden'!CQ151=1,"Sollvorgabe erfüllt",IF('Erfassung Schulungstunden'!CR151=1,"Sollvorgabe nicht erfüllt",IF('Erfassung Schulungstunden'!CS151=1,"Wert begründen"))))</f>
        <v/>
      </c>
      <c r="H146" s="142"/>
      <c r="I146" s="142"/>
      <c r="J146" s="165">
        <f t="shared" si="2"/>
        <v>0</v>
      </c>
    </row>
    <row r="147" spans="1:10" x14ac:dyDescent="0.25">
      <c r="A147" s="140" t="str">
        <f>IF('Erfassung Schulungstunden'!A152&lt;&gt;"",'Erfassung Schulungstunden'!A152,"")</f>
        <v/>
      </c>
      <c r="B147" s="156" t="str">
        <f>IF('Erfassung Schulungstunden'!B152="","",'Erfassung Schulungstunden'!B152)</f>
        <v/>
      </c>
      <c r="C147" s="141" t="str">
        <f>IF('Erfassung Schulungstunden'!C152&lt;&gt;"",'Erfassung Schulungstunden'!C152,"")</f>
        <v/>
      </c>
      <c r="D147" s="164" t="str">
        <f>IF('Erfassung Schulungstunden'!A152="","",SUMIFS('Erfassung Schulungstunden'!F152:CP152,'Erfassung Schulungstunden'!$F$5:$CP$5,"Fortbildung"))</f>
        <v/>
      </c>
      <c r="E147" s="164" t="str">
        <f>IF('Erfassung Schulungstunden'!A152="","",SUMIFS('Erfassung Schulungstunden'!F152:CP152,'Erfassung Schulungstunden'!$F$5:$CP$5,"Basisschulung Theorie"))</f>
        <v/>
      </c>
      <c r="F147" s="164" t="str">
        <f>IF('Erfassung Schulungstunden'!A152="","",SUMIFS('Erfassung Schulungstunden'!F152:CP152,'Erfassung Schulungstunden'!$F$5:$CP$5,"Basisschulung Praxis"))</f>
        <v/>
      </c>
      <c r="G147" s="139" t="str">
        <f>IF(AND(D147="",E147="",F147=""),"",IF('Erfassung Schulungstunden'!CQ152=1,"Sollvorgabe erfüllt",IF('Erfassung Schulungstunden'!CR152=1,"Sollvorgabe nicht erfüllt",IF('Erfassung Schulungstunden'!CS152=1,"Wert begründen"))))</f>
        <v/>
      </c>
      <c r="H147" s="142"/>
      <c r="I147" s="142"/>
      <c r="J147" s="165">
        <f t="shared" si="2"/>
        <v>0</v>
      </c>
    </row>
    <row r="148" spans="1:10" x14ac:dyDescent="0.25">
      <c r="A148" s="140" t="str">
        <f>IF('Erfassung Schulungstunden'!A153&lt;&gt;"",'Erfassung Schulungstunden'!A153,"")</f>
        <v/>
      </c>
      <c r="B148" s="156" t="str">
        <f>IF('Erfassung Schulungstunden'!B153="","",'Erfassung Schulungstunden'!B153)</f>
        <v/>
      </c>
      <c r="C148" s="141" t="str">
        <f>IF('Erfassung Schulungstunden'!C153&lt;&gt;"",'Erfassung Schulungstunden'!C153,"")</f>
        <v/>
      </c>
      <c r="D148" s="164" t="str">
        <f>IF('Erfassung Schulungstunden'!A153="","",SUMIFS('Erfassung Schulungstunden'!F153:CP153,'Erfassung Schulungstunden'!$F$5:$CP$5,"Fortbildung"))</f>
        <v/>
      </c>
      <c r="E148" s="164" t="str">
        <f>IF('Erfassung Schulungstunden'!A153="","",SUMIFS('Erfassung Schulungstunden'!F153:CP153,'Erfassung Schulungstunden'!$F$5:$CP$5,"Basisschulung Theorie"))</f>
        <v/>
      </c>
      <c r="F148" s="164" t="str">
        <f>IF('Erfassung Schulungstunden'!A153="","",SUMIFS('Erfassung Schulungstunden'!F153:CP153,'Erfassung Schulungstunden'!$F$5:$CP$5,"Basisschulung Praxis"))</f>
        <v/>
      </c>
      <c r="G148" s="139" t="str">
        <f>IF(AND(D148="",E148="",F148=""),"",IF('Erfassung Schulungstunden'!CQ153=1,"Sollvorgabe erfüllt",IF('Erfassung Schulungstunden'!CR153=1,"Sollvorgabe nicht erfüllt",IF('Erfassung Schulungstunden'!CS153=1,"Wert begründen"))))</f>
        <v/>
      </c>
      <c r="H148" s="142"/>
      <c r="I148" s="142"/>
      <c r="J148" s="165">
        <f t="shared" si="2"/>
        <v>0</v>
      </c>
    </row>
    <row r="149" spans="1:10" x14ac:dyDescent="0.25">
      <c r="A149" s="140" t="str">
        <f>IF('Erfassung Schulungstunden'!A154&lt;&gt;"",'Erfassung Schulungstunden'!A154,"")</f>
        <v/>
      </c>
      <c r="B149" s="156" t="str">
        <f>IF('Erfassung Schulungstunden'!B154="","",'Erfassung Schulungstunden'!B154)</f>
        <v/>
      </c>
      <c r="C149" s="141" t="str">
        <f>IF('Erfassung Schulungstunden'!C154&lt;&gt;"",'Erfassung Schulungstunden'!C154,"")</f>
        <v/>
      </c>
      <c r="D149" s="164" t="str">
        <f>IF('Erfassung Schulungstunden'!A154="","",SUMIFS('Erfassung Schulungstunden'!F154:CP154,'Erfassung Schulungstunden'!$F$5:$CP$5,"Fortbildung"))</f>
        <v/>
      </c>
      <c r="E149" s="164" t="str">
        <f>IF('Erfassung Schulungstunden'!A154="","",SUMIFS('Erfassung Schulungstunden'!F154:CP154,'Erfassung Schulungstunden'!$F$5:$CP$5,"Basisschulung Theorie"))</f>
        <v/>
      </c>
      <c r="F149" s="164" t="str">
        <f>IF('Erfassung Schulungstunden'!A154="","",SUMIFS('Erfassung Schulungstunden'!F154:CP154,'Erfassung Schulungstunden'!$F$5:$CP$5,"Basisschulung Praxis"))</f>
        <v/>
      </c>
      <c r="G149" s="139" t="str">
        <f>IF(AND(D149="",E149="",F149=""),"",IF('Erfassung Schulungstunden'!CQ154=1,"Sollvorgabe erfüllt",IF('Erfassung Schulungstunden'!CR154=1,"Sollvorgabe nicht erfüllt",IF('Erfassung Schulungstunden'!CS154=1,"Wert begründen"))))</f>
        <v/>
      </c>
      <c r="H149" s="142"/>
      <c r="I149" s="142"/>
      <c r="J149" s="165">
        <f t="shared" si="2"/>
        <v>0</v>
      </c>
    </row>
    <row r="150" spans="1:10" x14ac:dyDescent="0.25">
      <c r="A150" s="140" t="str">
        <f>IF('Erfassung Schulungstunden'!A155&lt;&gt;"",'Erfassung Schulungstunden'!A155,"")</f>
        <v/>
      </c>
      <c r="B150" s="156" t="str">
        <f>IF('Erfassung Schulungstunden'!B155="","",'Erfassung Schulungstunden'!B155)</f>
        <v/>
      </c>
      <c r="C150" s="141" t="str">
        <f>IF('Erfassung Schulungstunden'!C155&lt;&gt;"",'Erfassung Schulungstunden'!C155,"")</f>
        <v/>
      </c>
      <c r="D150" s="164" t="str">
        <f>IF('Erfassung Schulungstunden'!A155="","",SUMIFS('Erfassung Schulungstunden'!F155:CP155,'Erfassung Schulungstunden'!$F$5:$CP$5,"Fortbildung"))</f>
        <v/>
      </c>
      <c r="E150" s="164" t="str">
        <f>IF('Erfassung Schulungstunden'!A155="","",SUMIFS('Erfassung Schulungstunden'!F155:CP155,'Erfassung Schulungstunden'!$F$5:$CP$5,"Basisschulung Theorie"))</f>
        <v/>
      </c>
      <c r="F150" s="164" t="str">
        <f>IF('Erfassung Schulungstunden'!A155="","",SUMIFS('Erfassung Schulungstunden'!F155:CP155,'Erfassung Schulungstunden'!$F$5:$CP$5,"Basisschulung Praxis"))</f>
        <v/>
      </c>
      <c r="G150" s="139" t="str">
        <f>IF(AND(D150="",E150="",F150=""),"",IF('Erfassung Schulungstunden'!CQ155=1,"Sollvorgabe erfüllt",IF('Erfassung Schulungstunden'!CR155=1,"Sollvorgabe nicht erfüllt",IF('Erfassung Schulungstunden'!CS155=1,"Wert begründen"))))</f>
        <v/>
      </c>
      <c r="H150" s="142"/>
      <c r="I150" s="142"/>
      <c r="J150" s="165">
        <f t="shared" si="2"/>
        <v>0</v>
      </c>
    </row>
    <row r="151" spans="1:10" x14ac:dyDescent="0.25">
      <c r="A151" s="140" t="str">
        <f>IF('Erfassung Schulungstunden'!A156&lt;&gt;"",'Erfassung Schulungstunden'!A156,"")</f>
        <v/>
      </c>
      <c r="B151" s="156" t="str">
        <f>IF('Erfassung Schulungstunden'!B156="","",'Erfassung Schulungstunden'!B156)</f>
        <v/>
      </c>
      <c r="C151" s="141" t="str">
        <f>IF('Erfassung Schulungstunden'!C156&lt;&gt;"",'Erfassung Schulungstunden'!C156,"")</f>
        <v/>
      </c>
      <c r="D151" s="164" t="str">
        <f>IF('Erfassung Schulungstunden'!A156="","",SUMIFS('Erfassung Schulungstunden'!F156:CP156,'Erfassung Schulungstunden'!$F$5:$CP$5,"Fortbildung"))</f>
        <v/>
      </c>
      <c r="E151" s="164" t="str">
        <f>IF('Erfassung Schulungstunden'!A156="","",SUMIFS('Erfassung Schulungstunden'!F156:CP156,'Erfassung Schulungstunden'!$F$5:$CP$5,"Basisschulung Theorie"))</f>
        <v/>
      </c>
      <c r="F151" s="164" t="str">
        <f>IF('Erfassung Schulungstunden'!A156="","",SUMIFS('Erfassung Schulungstunden'!F156:CP156,'Erfassung Schulungstunden'!$F$5:$CP$5,"Basisschulung Praxis"))</f>
        <v/>
      </c>
      <c r="G151" s="139" t="str">
        <f>IF(AND(D151="",E151="",F151=""),"",IF('Erfassung Schulungstunden'!CQ156=1,"Sollvorgabe erfüllt",IF('Erfassung Schulungstunden'!CR156=1,"Sollvorgabe nicht erfüllt",IF('Erfassung Schulungstunden'!CS156=1,"Wert begründen"))))</f>
        <v/>
      </c>
      <c r="H151" s="142"/>
      <c r="I151" s="142"/>
      <c r="J151" s="165">
        <f t="shared" si="2"/>
        <v>0</v>
      </c>
    </row>
    <row r="152" spans="1:10" x14ac:dyDescent="0.25">
      <c r="A152" s="140" t="str">
        <f>IF('Erfassung Schulungstunden'!A157&lt;&gt;"",'Erfassung Schulungstunden'!A157,"")</f>
        <v/>
      </c>
      <c r="B152" s="156" t="str">
        <f>IF('Erfassung Schulungstunden'!B157="","",'Erfassung Schulungstunden'!B157)</f>
        <v/>
      </c>
      <c r="C152" s="141" t="str">
        <f>IF('Erfassung Schulungstunden'!C157&lt;&gt;"",'Erfassung Schulungstunden'!C157,"")</f>
        <v/>
      </c>
      <c r="D152" s="164" t="str">
        <f>IF('Erfassung Schulungstunden'!A157="","",SUMIFS('Erfassung Schulungstunden'!F157:CP157,'Erfassung Schulungstunden'!$F$5:$CP$5,"Fortbildung"))</f>
        <v/>
      </c>
      <c r="E152" s="164" t="str">
        <f>IF('Erfassung Schulungstunden'!A157="","",SUMIFS('Erfassung Schulungstunden'!F157:CP157,'Erfassung Schulungstunden'!$F$5:$CP$5,"Basisschulung Theorie"))</f>
        <v/>
      </c>
      <c r="F152" s="164" t="str">
        <f>IF('Erfassung Schulungstunden'!A157="","",SUMIFS('Erfassung Schulungstunden'!F157:CP157,'Erfassung Schulungstunden'!$F$5:$CP$5,"Basisschulung Praxis"))</f>
        <v/>
      </c>
      <c r="G152" s="139" t="str">
        <f>IF(AND(D152="",E152="",F152=""),"",IF('Erfassung Schulungstunden'!CQ157=1,"Sollvorgabe erfüllt",IF('Erfassung Schulungstunden'!CR157=1,"Sollvorgabe nicht erfüllt",IF('Erfassung Schulungstunden'!CS157=1,"Wert begründen"))))</f>
        <v/>
      </c>
      <c r="H152" s="142"/>
      <c r="I152" s="142"/>
      <c r="J152" s="165">
        <f t="shared" si="2"/>
        <v>0</v>
      </c>
    </row>
    <row r="153" spans="1:10" x14ac:dyDescent="0.25">
      <c r="A153" s="140" t="str">
        <f>IF('Erfassung Schulungstunden'!A158&lt;&gt;"",'Erfassung Schulungstunden'!A158,"")</f>
        <v/>
      </c>
      <c r="B153" s="156" t="str">
        <f>IF('Erfassung Schulungstunden'!B158="","",'Erfassung Schulungstunden'!B158)</f>
        <v/>
      </c>
      <c r="C153" s="141" t="str">
        <f>IF('Erfassung Schulungstunden'!C158&lt;&gt;"",'Erfassung Schulungstunden'!C158,"")</f>
        <v/>
      </c>
      <c r="D153" s="164" t="str">
        <f>IF('Erfassung Schulungstunden'!A158="","",SUMIFS('Erfassung Schulungstunden'!F158:CP158,'Erfassung Schulungstunden'!$F$5:$CP$5,"Fortbildung"))</f>
        <v/>
      </c>
      <c r="E153" s="164" t="str">
        <f>IF('Erfassung Schulungstunden'!A158="","",SUMIFS('Erfassung Schulungstunden'!F158:CP158,'Erfassung Schulungstunden'!$F$5:$CP$5,"Basisschulung Theorie"))</f>
        <v/>
      </c>
      <c r="F153" s="164" t="str">
        <f>IF('Erfassung Schulungstunden'!A158="","",SUMIFS('Erfassung Schulungstunden'!F158:CP158,'Erfassung Schulungstunden'!$F$5:$CP$5,"Basisschulung Praxis"))</f>
        <v/>
      </c>
      <c r="G153" s="139" t="str">
        <f>IF(AND(D153="",E153="",F153=""),"",IF('Erfassung Schulungstunden'!CQ158=1,"Sollvorgabe erfüllt",IF('Erfassung Schulungstunden'!CR158=1,"Sollvorgabe nicht erfüllt",IF('Erfassung Schulungstunden'!CS158=1,"Wert begründen"))))</f>
        <v/>
      </c>
      <c r="H153" s="142"/>
      <c r="I153" s="142"/>
      <c r="J153" s="165">
        <f t="shared" si="2"/>
        <v>0</v>
      </c>
    </row>
    <row r="154" spans="1:10" x14ac:dyDescent="0.25">
      <c r="A154" s="140" t="str">
        <f>IF('Erfassung Schulungstunden'!A159&lt;&gt;"",'Erfassung Schulungstunden'!A159,"")</f>
        <v/>
      </c>
      <c r="B154" s="156" t="str">
        <f>IF('Erfassung Schulungstunden'!B159="","",'Erfassung Schulungstunden'!B159)</f>
        <v/>
      </c>
      <c r="C154" s="141" t="str">
        <f>IF('Erfassung Schulungstunden'!C159&lt;&gt;"",'Erfassung Schulungstunden'!C159,"")</f>
        <v/>
      </c>
      <c r="D154" s="164" t="str">
        <f>IF('Erfassung Schulungstunden'!A159="","",SUMIFS('Erfassung Schulungstunden'!F159:CP159,'Erfassung Schulungstunden'!$F$5:$CP$5,"Fortbildung"))</f>
        <v/>
      </c>
      <c r="E154" s="164" t="str">
        <f>IF('Erfassung Schulungstunden'!A159="","",SUMIFS('Erfassung Schulungstunden'!F159:CP159,'Erfassung Schulungstunden'!$F$5:$CP$5,"Basisschulung Theorie"))</f>
        <v/>
      </c>
      <c r="F154" s="164" t="str">
        <f>IF('Erfassung Schulungstunden'!A159="","",SUMIFS('Erfassung Schulungstunden'!F159:CP159,'Erfassung Schulungstunden'!$F$5:$CP$5,"Basisschulung Praxis"))</f>
        <v/>
      </c>
      <c r="G154" s="139" t="str">
        <f>IF(AND(D154="",E154="",F154=""),"",IF('Erfassung Schulungstunden'!CQ159=1,"Sollvorgabe erfüllt",IF('Erfassung Schulungstunden'!CR159=1,"Sollvorgabe nicht erfüllt",IF('Erfassung Schulungstunden'!CS159=1,"Wert begründen"))))</f>
        <v/>
      </c>
      <c r="H154" s="142"/>
      <c r="I154" s="142"/>
      <c r="J154" s="165">
        <f t="shared" si="2"/>
        <v>0</v>
      </c>
    </row>
    <row r="155" spans="1:10" x14ac:dyDescent="0.25">
      <c r="A155" s="140" t="str">
        <f>IF('Erfassung Schulungstunden'!A160&lt;&gt;"",'Erfassung Schulungstunden'!A160,"")</f>
        <v/>
      </c>
      <c r="B155" s="156" t="str">
        <f>IF('Erfassung Schulungstunden'!B160="","",'Erfassung Schulungstunden'!B160)</f>
        <v/>
      </c>
      <c r="C155" s="141" t="str">
        <f>IF('Erfassung Schulungstunden'!C160&lt;&gt;"",'Erfassung Schulungstunden'!C160,"")</f>
        <v/>
      </c>
      <c r="D155" s="164" t="str">
        <f>IF('Erfassung Schulungstunden'!A160="","",SUMIFS('Erfassung Schulungstunden'!F160:CP160,'Erfassung Schulungstunden'!$F$5:$CP$5,"Fortbildung"))</f>
        <v/>
      </c>
      <c r="E155" s="164" t="str">
        <f>IF('Erfassung Schulungstunden'!A160="","",SUMIFS('Erfassung Schulungstunden'!F160:CP160,'Erfassung Schulungstunden'!$F$5:$CP$5,"Basisschulung Theorie"))</f>
        <v/>
      </c>
      <c r="F155" s="164" t="str">
        <f>IF('Erfassung Schulungstunden'!A160="","",SUMIFS('Erfassung Schulungstunden'!F160:CP160,'Erfassung Schulungstunden'!$F$5:$CP$5,"Basisschulung Praxis"))</f>
        <v/>
      </c>
      <c r="G155" s="139" t="str">
        <f>IF(AND(D155="",E155="",F155=""),"",IF('Erfassung Schulungstunden'!CQ160=1,"Sollvorgabe erfüllt",IF('Erfassung Schulungstunden'!CR160=1,"Sollvorgabe nicht erfüllt",IF('Erfassung Schulungstunden'!CS160=1,"Wert begründen"))))</f>
        <v/>
      </c>
      <c r="H155" s="142"/>
      <c r="I155" s="142"/>
      <c r="J155" s="165">
        <f t="shared" si="2"/>
        <v>0</v>
      </c>
    </row>
    <row r="156" spans="1:10" x14ac:dyDescent="0.25">
      <c r="A156" s="140" t="str">
        <f>IF('Erfassung Schulungstunden'!A161&lt;&gt;"",'Erfassung Schulungstunden'!A161,"")</f>
        <v/>
      </c>
      <c r="B156" s="156" t="str">
        <f>IF('Erfassung Schulungstunden'!B161="","",'Erfassung Schulungstunden'!B161)</f>
        <v/>
      </c>
      <c r="C156" s="141" t="str">
        <f>IF('Erfassung Schulungstunden'!C161&lt;&gt;"",'Erfassung Schulungstunden'!C161,"")</f>
        <v/>
      </c>
      <c r="D156" s="164" t="str">
        <f>IF('Erfassung Schulungstunden'!A161="","",SUMIFS('Erfassung Schulungstunden'!F161:CP161,'Erfassung Schulungstunden'!$F$5:$CP$5,"Fortbildung"))</f>
        <v/>
      </c>
      <c r="E156" s="164" t="str">
        <f>IF('Erfassung Schulungstunden'!A161="","",SUMIFS('Erfassung Schulungstunden'!F161:CP161,'Erfassung Schulungstunden'!$F$5:$CP$5,"Basisschulung Theorie"))</f>
        <v/>
      </c>
      <c r="F156" s="164" t="str">
        <f>IF('Erfassung Schulungstunden'!A161="","",SUMIFS('Erfassung Schulungstunden'!F161:CP161,'Erfassung Schulungstunden'!$F$5:$CP$5,"Basisschulung Praxis"))</f>
        <v/>
      </c>
      <c r="G156" s="139" t="str">
        <f>IF(AND(D156="",E156="",F156=""),"",IF('Erfassung Schulungstunden'!CQ161=1,"Sollvorgabe erfüllt",IF('Erfassung Schulungstunden'!CR161=1,"Sollvorgabe nicht erfüllt",IF('Erfassung Schulungstunden'!CS161=1,"Wert begründen"))))</f>
        <v/>
      </c>
      <c r="H156" s="142"/>
      <c r="I156" s="142"/>
      <c r="J156" s="165">
        <f t="shared" si="2"/>
        <v>0</v>
      </c>
    </row>
    <row r="157" spans="1:10" x14ac:dyDescent="0.25">
      <c r="A157" s="140" t="str">
        <f>IF('Erfassung Schulungstunden'!A162&lt;&gt;"",'Erfassung Schulungstunden'!A162,"")</f>
        <v/>
      </c>
      <c r="B157" s="156" t="str">
        <f>IF('Erfassung Schulungstunden'!B162="","",'Erfassung Schulungstunden'!B162)</f>
        <v/>
      </c>
      <c r="C157" s="141" t="str">
        <f>IF('Erfassung Schulungstunden'!C162&lt;&gt;"",'Erfassung Schulungstunden'!C162,"")</f>
        <v/>
      </c>
      <c r="D157" s="164" t="str">
        <f>IF('Erfassung Schulungstunden'!A162="","",SUMIFS('Erfassung Schulungstunden'!F162:CP162,'Erfassung Schulungstunden'!$F$5:$CP$5,"Fortbildung"))</f>
        <v/>
      </c>
      <c r="E157" s="164" t="str">
        <f>IF('Erfassung Schulungstunden'!A162="","",SUMIFS('Erfassung Schulungstunden'!F162:CP162,'Erfassung Schulungstunden'!$F$5:$CP$5,"Basisschulung Theorie"))</f>
        <v/>
      </c>
      <c r="F157" s="164" t="str">
        <f>IF('Erfassung Schulungstunden'!A162="","",SUMIFS('Erfassung Schulungstunden'!F162:CP162,'Erfassung Schulungstunden'!$F$5:$CP$5,"Basisschulung Praxis"))</f>
        <v/>
      </c>
      <c r="G157" s="139" t="str">
        <f>IF(AND(D157="",E157="",F157=""),"",IF('Erfassung Schulungstunden'!CQ162=1,"Sollvorgabe erfüllt",IF('Erfassung Schulungstunden'!CR162=1,"Sollvorgabe nicht erfüllt",IF('Erfassung Schulungstunden'!CS162=1,"Wert begründen"))))</f>
        <v/>
      </c>
      <c r="H157" s="142"/>
      <c r="I157" s="142"/>
      <c r="J157" s="165">
        <f t="shared" si="2"/>
        <v>0</v>
      </c>
    </row>
    <row r="158" spans="1:10" x14ac:dyDescent="0.25">
      <c r="A158" s="140" t="str">
        <f>IF('Erfassung Schulungstunden'!A163&lt;&gt;"",'Erfassung Schulungstunden'!A163,"")</f>
        <v/>
      </c>
      <c r="B158" s="156" t="str">
        <f>IF('Erfassung Schulungstunden'!B163="","",'Erfassung Schulungstunden'!B163)</f>
        <v/>
      </c>
      <c r="C158" s="141" t="str">
        <f>IF('Erfassung Schulungstunden'!C163&lt;&gt;"",'Erfassung Schulungstunden'!C163,"")</f>
        <v/>
      </c>
      <c r="D158" s="164" t="str">
        <f>IF('Erfassung Schulungstunden'!A163="","",SUMIFS('Erfassung Schulungstunden'!F163:CP163,'Erfassung Schulungstunden'!$F$5:$CP$5,"Fortbildung"))</f>
        <v/>
      </c>
      <c r="E158" s="164" t="str">
        <f>IF('Erfassung Schulungstunden'!A163="","",SUMIFS('Erfassung Schulungstunden'!F163:CP163,'Erfassung Schulungstunden'!$F$5:$CP$5,"Basisschulung Theorie"))</f>
        <v/>
      </c>
      <c r="F158" s="164" t="str">
        <f>IF('Erfassung Schulungstunden'!A163="","",SUMIFS('Erfassung Schulungstunden'!F163:CP163,'Erfassung Schulungstunden'!$F$5:$CP$5,"Basisschulung Praxis"))</f>
        <v/>
      </c>
      <c r="G158" s="139" t="str">
        <f>IF(AND(D158="",E158="",F158=""),"",IF('Erfassung Schulungstunden'!CQ163=1,"Sollvorgabe erfüllt",IF('Erfassung Schulungstunden'!CR163=1,"Sollvorgabe nicht erfüllt",IF('Erfassung Schulungstunden'!CS163=1,"Wert begründen"))))</f>
        <v/>
      </c>
      <c r="H158" s="142"/>
      <c r="I158" s="142"/>
      <c r="J158" s="165">
        <f t="shared" si="2"/>
        <v>0</v>
      </c>
    </row>
    <row r="159" spans="1:10" x14ac:dyDescent="0.25">
      <c r="A159" s="140" t="str">
        <f>IF('Erfassung Schulungstunden'!A164&lt;&gt;"",'Erfassung Schulungstunden'!A164,"")</f>
        <v/>
      </c>
      <c r="B159" s="156" t="str">
        <f>IF('Erfassung Schulungstunden'!B164="","",'Erfassung Schulungstunden'!B164)</f>
        <v/>
      </c>
      <c r="C159" s="141" t="str">
        <f>IF('Erfassung Schulungstunden'!C164&lt;&gt;"",'Erfassung Schulungstunden'!C164,"")</f>
        <v/>
      </c>
      <c r="D159" s="164" t="str">
        <f>IF('Erfassung Schulungstunden'!A164="","",SUMIFS('Erfassung Schulungstunden'!F164:CP164,'Erfassung Schulungstunden'!$F$5:$CP$5,"Fortbildung"))</f>
        <v/>
      </c>
      <c r="E159" s="164" t="str">
        <f>IF('Erfassung Schulungstunden'!A164="","",SUMIFS('Erfassung Schulungstunden'!F164:CP164,'Erfassung Schulungstunden'!$F$5:$CP$5,"Basisschulung Theorie"))</f>
        <v/>
      </c>
      <c r="F159" s="164" t="str">
        <f>IF('Erfassung Schulungstunden'!A164="","",SUMIFS('Erfassung Schulungstunden'!F164:CP164,'Erfassung Schulungstunden'!$F$5:$CP$5,"Basisschulung Praxis"))</f>
        <v/>
      </c>
      <c r="G159" s="139" t="str">
        <f>IF(AND(D159="",E159="",F159=""),"",IF('Erfassung Schulungstunden'!CQ164=1,"Sollvorgabe erfüllt",IF('Erfassung Schulungstunden'!CR164=1,"Sollvorgabe nicht erfüllt",IF('Erfassung Schulungstunden'!CS164=1,"Wert begründen"))))</f>
        <v/>
      </c>
      <c r="H159" s="142"/>
      <c r="I159" s="142"/>
      <c r="J159" s="165">
        <f t="shared" si="2"/>
        <v>0</v>
      </c>
    </row>
    <row r="160" spans="1:10" x14ac:dyDescent="0.25">
      <c r="A160" s="140" t="str">
        <f>IF('Erfassung Schulungstunden'!A165&lt;&gt;"",'Erfassung Schulungstunden'!A165,"")</f>
        <v/>
      </c>
      <c r="B160" s="156" t="str">
        <f>IF('Erfassung Schulungstunden'!B165="","",'Erfassung Schulungstunden'!B165)</f>
        <v/>
      </c>
      <c r="C160" s="141" t="str">
        <f>IF('Erfassung Schulungstunden'!C165&lt;&gt;"",'Erfassung Schulungstunden'!C165,"")</f>
        <v/>
      </c>
      <c r="D160" s="164" t="str">
        <f>IF('Erfassung Schulungstunden'!A165="","",SUMIFS('Erfassung Schulungstunden'!F165:CP165,'Erfassung Schulungstunden'!$F$5:$CP$5,"Fortbildung"))</f>
        <v/>
      </c>
      <c r="E160" s="164" t="str">
        <f>IF('Erfassung Schulungstunden'!A165="","",SUMIFS('Erfassung Schulungstunden'!F165:CP165,'Erfassung Schulungstunden'!$F$5:$CP$5,"Basisschulung Theorie"))</f>
        <v/>
      </c>
      <c r="F160" s="164" t="str">
        <f>IF('Erfassung Schulungstunden'!A165="","",SUMIFS('Erfassung Schulungstunden'!F165:CP165,'Erfassung Schulungstunden'!$F$5:$CP$5,"Basisschulung Praxis"))</f>
        <v/>
      </c>
      <c r="G160" s="139" t="str">
        <f>IF(AND(D160="",E160="",F160=""),"",IF('Erfassung Schulungstunden'!CQ165=1,"Sollvorgabe erfüllt",IF('Erfassung Schulungstunden'!CR165=1,"Sollvorgabe nicht erfüllt",IF('Erfassung Schulungstunden'!CS165=1,"Wert begründen"))))</f>
        <v/>
      </c>
      <c r="H160" s="142"/>
      <c r="I160" s="142"/>
      <c r="J160" s="165">
        <f t="shared" si="2"/>
        <v>0</v>
      </c>
    </row>
    <row r="161" spans="1:10" x14ac:dyDescent="0.25">
      <c r="A161" s="140" t="str">
        <f>IF('Erfassung Schulungstunden'!A166&lt;&gt;"",'Erfassung Schulungstunden'!A166,"")</f>
        <v/>
      </c>
      <c r="B161" s="156" t="str">
        <f>IF('Erfassung Schulungstunden'!B166="","",'Erfassung Schulungstunden'!B166)</f>
        <v/>
      </c>
      <c r="C161" s="141" t="str">
        <f>IF('Erfassung Schulungstunden'!C166&lt;&gt;"",'Erfassung Schulungstunden'!C166,"")</f>
        <v/>
      </c>
      <c r="D161" s="164" t="str">
        <f>IF('Erfassung Schulungstunden'!A166="","",SUMIFS('Erfassung Schulungstunden'!F166:CP166,'Erfassung Schulungstunden'!$F$5:$CP$5,"Fortbildung"))</f>
        <v/>
      </c>
      <c r="E161" s="164" t="str">
        <f>IF('Erfassung Schulungstunden'!A166="","",SUMIFS('Erfassung Schulungstunden'!F166:CP166,'Erfassung Schulungstunden'!$F$5:$CP$5,"Basisschulung Theorie"))</f>
        <v/>
      </c>
      <c r="F161" s="164" t="str">
        <f>IF('Erfassung Schulungstunden'!A166="","",SUMIFS('Erfassung Schulungstunden'!F166:CP166,'Erfassung Schulungstunden'!$F$5:$CP$5,"Basisschulung Praxis"))</f>
        <v/>
      </c>
      <c r="G161" s="139" t="str">
        <f>IF(AND(D161="",E161="",F161=""),"",IF('Erfassung Schulungstunden'!CQ166=1,"Sollvorgabe erfüllt",IF('Erfassung Schulungstunden'!CR166=1,"Sollvorgabe nicht erfüllt",IF('Erfassung Schulungstunden'!CS166=1,"Wert begründen"))))</f>
        <v/>
      </c>
      <c r="H161" s="142"/>
      <c r="I161" s="142"/>
      <c r="J161" s="165">
        <f t="shared" si="2"/>
        <v>0</v>
      </c>
    </row>
    <row r="162" spans="1:10" x14ac:dyDescent="0.25">
      <c r="A162" s="140" t="str">
        <f>IF('Erfassung Schulungstunden'!A167&lt;&gt;"",'Erfassung Schulungstunden'!A167,"")</f>
        <v/>
      </c>
      <c r="B162" s="156" t="str">
        <f>IF('Erfassung Schulungstunden'!B167="","",'Erfassung Schulungstunden'!B167)</f>
        <v/>
      </c>
      <c r="C162" s="141" t="str">
        <f>IF('Erfassung Schulungstunden'!C167&lt;&gt;"",'Erfassung Schulungstunden'!C167,"")</f>
        <v/>
      </c>
      <c r="D162" s="164" t="str">
        <f>IF('Erfassung Schulungstunden'!A167="","",SUMIFS('Erfassung Schulungstunden'!F167:CP167,'Erfassung Schulungstunden'!$F$5:$CP$5,"Fortbildung"))</f>
        <v/>
      </c>
      <c r="E162" s="164" t="str">
        <f>IF('Erfassung Schulungstunden'!A167="","",SUMIFS('Erfassung Schulungstunden'!F167:CP167,'Erfassung Schulungstunden'!$F$5:$CP$5,"Basisschulung Theorie"))</f>
        <v/>
      </c>
      <c r="F162" s="164" t="str">
        <f>IF('Erfassung Schulungstunden'!A167="","",SUMIFS('Erfassung Schulungstunden'!F167:CP167,'Erfassung Schulungstunden'!$F$5:$CP$5,"Basisschulung Praxis"))</f>
        <v/>
      </c>
      <c r="G162" s="139" t="str">
        <f>IF(AND(D162="",E162="",F162=""),"",IF('Erfassung Schulungstunden'!CQ167=1,"Sollvorgabe erfüllt",IF('Erfassung Schulungstunden'!CR167=1,"Sollvorgabe nicht erfüllt",IF('Erfassung Schulungstunden'!CS167=1,"Wert begründen"))))</f>
        <v/>
      </c>
      <c r="H162" s="142"/>
      <c r="I162" s="142"/>
      <c r="J162" s="165">
        <f t="shared" si="2"/>
        <v>0</v>
      </c>
    </row>
    <row r="163" spans="1:10" x14ac:dyDescent="0.25">
      <c r="A163" s="140" t="str">
        <f>IF('Erfassung Schulungstunden'!A168&lt;&gt;"",'Erfassung Schulungstunden'!A168,"")</f>
        <v/>
      </c>
      <c r="B163" s="156" t="str">
        <f>IF('Erfassung Schulungstunden'!B168="","",'Erfassung Schulungstunden'!B168)</f>
        <v/>
      </c>
      <c r="C163" s="141" t="str">
        <f>IF('Erfassung Schulungstunden'!C168&lt;&gt;"",'Erfassung Schulungstunden'!C168,"")</f>
        <v/>
      </c>
      <c r="D163" s="164" t="str">
        <f>IF('Erfassung Schulungstunden'!A168="","",SUMIFS('Erfassung Schulungstunden'!F168:CP168,'Erfassung Schulungstunden'!$F$5:$CP$5,"Fortbildung"))</f>
        <v/>
      </c>
      <c r="E163" s="164" t="str">
        <f>IF('Erfassung Schulungstunden'!A168="","",SUMIFS('Erfassung Schulungstunden'!F168:CP168,'Erfassung Schulungstunden'!$F$5:$CP$5,"Basisschulung Theorie"))</f>
        <v/>
      </c>
      <c r="F163" s="164" t="str">
        <f>IF('Erfassung Schulungstunden'!A168="","",SUMIFS('Erfassung Schulungstunden'!F168:CP168,'Erfassung Schulungstunden'!$F$5:$CP$5,"Basisschulung Praxis"))</f>
        <v/>
      </c>
      <c r="G163" s="139" t="str">
        <f>IF(AND(D163="",E163="",F163=""),"",IF('Erfassung Schulungstunden'!CQ168=1,"Sollvorgabe erfüllt",IF('Erfassung Schulungstunden'!CR168=1,"Sollvorgabe nicht erfüllt",IF('Erfassung Schulungstunden'!CS168=1,"Wert begründen"))))</f>
        <v/>
      </c>
      <c r="H163" s="142"/>
      <c r="I163" s="142"/>
      <c r="J163" s="165">
        <f t="shared" si="2"/>
        <v>0</v>
      </c>
    </row>
    <row r="164" spans="1:10" x14ac:dyDescent="0.25">
      <c r="A164" s="140" t="str">
        <f>IF('Erfassung Schulungstunden'!A169&lt;&gt;"",'Erfassung Schulungstunden'!A169,"")</f>
        <v/>
      </c>
      <c r="B164" s="156" t="str">
        <f>IF('Erfassung Schulungstunden'!B169="","",'Erfassung Schulungstunden'!B169)</f>
        <v/>
      </c>
      <c r="C164" s="141" t="str">
        <f>IF('Erfassung Schulungstunden'!C169&lt;&gt;"",'Erfassung Schulungstunden'!C169,"")</f>
        <v/>
      </c>
      <c r="D164" s="164" t="str">
        <f>IF('Erfassung Schulungstunden'!A169="","",SUMIFS('Erfassung Schulungstunden'!F169:CP169,'Erfassung Schulungstunden'!$F$5:$CP$5,"Fortbildung"))</f>
        <v/>
      </c>
      <c r="E164" s="164" t="str">
        <f>IF('Erfassung Schulungstunden'!A169="","",SUMIFS('Erfassung Schulungstunden'!F169:CP169,'Erfassung Schulungstunden'!$F$5:$CP$5,"Basisschulung Theorie"))</f>
        <v/>
      </c>
      <c r="F164" s="164" t="str">
        <f>IF('Erfassung Schulungstunden'!A169="","",SUMIFS('Erfassung Schulungstunden'!F169:CP169,'Erfassung Schulungstunden'!$F$5:$CP$5,"Basisschulung Praxis"))</f>
        <v/>
      </c>
      <c r="G164" s="139" t="str">
        <f>IF(AND(D164="",E164="",F164=""),"",IF('Erfassung Schulungstunden'!CQ169=1,"Sollvorgabe erfüllt",IF('Erfassung Schulungstunden'!CR169=1,"Sollvorgabe nicht erfüllt",IF('Erfassung Schulungstunden'!CS169=1,"Wert begründen"))))</f>
        <v/>
      </c>
      <c r="H164" s="142"/>
      <c r="I164" s="142"/>
      <c r="J164" s="165">
        <f t="shared" si="2"/>
        <v>0</v>
      </c>
    </row>
    <row r="165" spans="1:10" x14ac:dyDescent="0.25">
      <c r="A165" s="140" t="str">
        <f>IF('Erfassung Schulungstunden'!A170&lt;&gt;"",'Erfassung Schulungstunden'!A170,"")</f>
        <v/>
      </c>
      <c r="B165" s="156" t="str">
        <f>IF('Erfassung Schulungstunden'!B170="","",'Erfassung Schulungstunden'!B170)</f>
        <v/>
      </c>
      <c r="C165" s="141" t="str">
        <f>IF('Erfassung Schulungstunden'!C170&lt;&gt;"",'Erfassung Schulungstunden'!C170,"")</f>
        <v/>
      </c>
      <c r="D165" s="164" t="str">
        <f>IF('Erfassung Schulungstunden'!A170="","",SUMIFS('Erfassung Schulungstunden'!F170:CP170,'Erfassung Schulungstunden'!$F$5:$CP$5,"Fortbildung"))</f>
        <v/>
      </c>
      <c r="E165" s="164" t="str">
        <f>IF('Erfassung Schulungstunden'!A170="","",SUMIFS('Erfassung Schulungstunden'!F170:CP170,'Erfassung Schulungstunden'!$F$5:$CP$5,"Basisschulung Theorie"))</f>
        <v/>
      </c>
      <c r="F165" s="164" t="str">
        <f>IF('Erfassung Schulungstunden'!A170="","",SUMIFS('Erfassung Schulungstunden'!F170:CP170,'Erfassung Schulungstunden'!$F$5:$CP$5,"Basisschulung Praxis"))</f>
        <v/>
      </c>
      <c r="G165" s="139" t="str">
        <f>IF(AND(D165="",E165="",F165=""),"",IF('Erfassung Schulungstunden'!CQ170=1,"Sollvorgabe erfüllt",IF('Erfassung Schulungstunden'!CR170=1,"Sollvorgabe nicht erfüllt",IF('Erfassung Schulungstunden'!CS170=1,"Wert begründen"))))</f>
        <v/>
      </c>
      <c r="H165" s="142"/>
      <c r="I165" s="142"/>
      <c r="J165" s="165">
        <f t="shared" si="2"/>
        <v>0</v>
      </c>
    </row>
    <row r="166" spans="1:10" x14ac:dyDescent="0.25">
      <c r="A166" s="140" t="str">
        <f>IF('Erfassung Schulungstunden'!A171&lt;&gt;"",'Erfassung Schulungstunden'!A171,"")</f>
        <v/>
      </c>
      <c r="B166" s="156" t="str">
        <f>IF('Erfassung Schulungstunden'!B171="","",'Erfassung Schulungstunden'!B171)</f>
        <v/>
      </c>
      <c r="C166" s="141" t="str">
        <f>IF('Erfassung Schulungstunden'!C171&lt;&gt;"",'Erfassung Schulungstunden'!C171,"")</f>
        <v/>
      </c>
      <c r="D166" s="164" t="str">
        <f>IF('Erfassung Schulungstunden'!A171="","",SUMIFS('Erfassung Schulungstunden'!F171:CP171,'Erfassung Schulungstunden'!$F$5:$CP$5,"Fortbildung"))</f>
        <v/>
      </c>
      <c r="E166" s="164" t="str">
        <f>IF('Erfassung Schulungstunden'!A171="","",SUMIFS('Erfassung Schulungstunden'!F171:CP171,'Erfassung Schulungstunden'!$F$5:$CP$5,"Basisschulung Theorie"))</f>
        <v/>
      </c>
      <c r="F166" s="164" t="str">
        <f>IF('Erfassung Schulungstunden'!A171="","",SUMIFS('Erfassung Schulungstunden'!F171:CP171,'Erfassung Schulungstunden'!$F$5:$CP$5,"Basisschulung Praxis"))</f>
        <v/>
      </c>
      <c r="G166" s="139" t="str">
        <f>IF(AND(D166="",E166="",F166=""),"",IF('Erfassung Schulungstunden'!CQ171=1,"Sollvorgabe erfüllt",IF('Erfassung Schulungstunden'!CR171=1,"Sollvorgabe nicht erfüllt",IF('Erfassung Schulungstunden'!CS171=1,"Wert begründen"))))</f>
        <v/>
      </c>
      <c r="H166" s="142"/>
      <c r="I166" s="142"/>
      <c r="J166" s="165">
        <f t="shared" si="2"/>
        <v>0</v>
      </c>
    </row>
    <row r="167" spans="1:10" x14ac:dyDescent="0.25">
      <c r="A167" s="140" t="str">
        <f>IF('Erfassung Schulungstunden'!A172&lt;&gt;"",'Erfassung Schulungstunden'!A172,"")</f>
        <v/>
      </c>
      <c r="B167" s="156" t="str">
        <f>IF('Erfassung Schulungstunden'!B172="","",'Erfassung Schulungstunden'!B172)</f>
        <v/>
      </c>
      <c r="C167" s="141" t="str">
        <f>IF('Erfassung Schulungstunden'!C172&lt;&gt;"",'Erfassung Schulungstunden'!C172,"")</f>
        <v/>
      </c>
      <c r="D167" s="164" t="str">
        <f>IF('Erfassung Schulungstunden'!A172="","",SUMIFS('Erfassung Schulungstunden'!F172:CP172,'Erfassung Schulungstunden'!$F$5:$CP$5,"Fortbildung"))</f>
        <v/>
      </c>
      <c r="E167" s="164" t="str">
        <f>IF('Erfassung Schulungstunden'!A172="","",SUMIFS('Erfassung Schulungstunden'!F172:CP172,'Erfassung Schulungstunden'!$F$5:$CP$5,"Basisschulung Theorie"))</f>
        <v/>
      </c>
      <c r="F167" s="164" t="str">
        <f>IF('Erfassung Schulungstunden'!A172="","",SUMIFS('Erfassung Schulungstunden'!F172:CP172,'Erfassung Schulungstunden'!$F$5:$CP$5,"Basisschulung Praxis"))</f>
        <v/>
      </c>
      <c r="G167" s="139" t="str">
        <f>IF(AND(D167="",E167="",F167=""),"",IF('Erfassung Schulungstunden'!CQ172=1,"Sollvorgabe erfüllt",IF('Erfassung Schulungstunden'!CR172=1,"Sollvorgabe nicht erfüllt",IF('Erfassung Schulungstunden'!CS172=1,"Wert begründen"))))</f>
        <v/>
      </c>
      <c r="H167" s="142"/>
      <c r="I167" s="142"/>
      <c r="J167" s="165">
        <f t="shared" si="2"/>
        <v>0</v>
      </c>
    </row>
    <row r="168" spans="1:10" x14ac:dyDescent="0.25">
      <c r="A168" s="140" t="str">
        <f>IF('Erfassung Schulungstunden'!A173&lt;&gt;"",'Erfassung Schulungstunden'!A173,"")</f>
        <v/>
      </c>
      <c r="B168" s="156" t="str">
        <f>IF('Erfassung Schulungstunden'!B173="","",'Erfassung Schulungstunden'!B173)</f>
        <v/>
      </c>
      <c r="C168" s="141" t="str">
        <f>IF('Erfassung Schulungstunden'!C173&lt;&gt;"",'Erfassung Schulungstunden'!C173,"")</f>
        <v/>
      </c>
      <c r="D168" s="164" t="str">
        <f>IF('Erfassung Schulungstunden'!A173="","",SUMIFS('Erfassung Schulungstunden'!F173:CP173,'Erfassung Schulungstunden'!$F$5:$CP$5,"Fortbildung"))</f>
        <v/>
      </c>
      <c r="E168" s="164" t="str">
        <f>IF('Erfassung Schulungstunden'!A173="","",SUMIFS('Erfassung Schulungstunden'!F173:CP173,'Erfassung Schulungstunden'!$F$5:$CP$5,"Basisschulung Theorie"))</f>
        <v/>
      </c>
      <c r="F168" s="164" t="str">
        <f>IF('Erfassung Schulungstunden'!A173="","",SUMIFS('Erfassung Schulungstunden'!F173:CP173,'Erfassung Schulungstunden'!$F$5:$CP$5,"Basisschulung Praxis"))</f>
        <v/>
      </c>
      <c r="G168" s="139" t="str">
        <f>IF(AND(D168="",E168="",F168=""),"",IF('Erfassung Schulungstunden'!CQ173=1,"Sollvorgabe erfüllt",IF('Erfassung Schulungstunden'!CR173=1,"Sollvorgabe nicht erfüllt",IF('Erfassung Schulungstunden'!CS173=1,"Wert begründen"))))</f>
        <v/>
      </c>
      <c r="H168" s="142"/>
      <c r="I168" s="142"/>
      <c r="J168" s="165">
        <f t="shared" si="2"/>
        <v>0</v>
      </c>
    </row>
    <row r="169" spans="1:10" x14ac:dyDescent="0.25">
      <c r="A169" s="140" t="str">
        <f>IF('Erfassung Schulungstunden'!A174&lt;&gt;"",'Erfassung Schulungstunden'!A174,"")</f>
        <v/>
      </c>
      <c r="B169" s="156" t="str">
        <f>IF('Erfassung Schulungstunden'!B174="","",'Erfassung Schulungstunden'!B174)</f>
        <v/>
      </c>
      <c r="C169" s="141" t="str">
        <f>IF('Erfassung Schulungstunden'!C174&lt;&gt;"",'Erfassung Schulungstunden'!C174,"")</f>
        <v/>
      </c>
      <c r="D169" s="164" t="str">
        <f>IF('Erfassung Schulungstunden'!A174="","",SUMIFS('Erfassung Schulungstunden'!F174:CP174,'Erfassung Schulungstunden'!$F$5:$CP$5,"Fortbildung"))</f>
        <v/>
      </c>
      <c r="E169" s="164" t="str">
        <f>IF('Erfassung Schulungstunden'!A174="","",SUMIFS('Erfassung Schulungstunden'!F174:CP174,'Erfassung Schulungstunden'!$F$5:$CP$5,"Basisschulung Theorie"))</f>
        <v/>
      </c>
      <c r="F169" s="164" t="str">
        <f>IF('Erfassung Schulungstunden'!A174="","",SUMIFS('Erfassung Schulungstunden'!F174:CP174,'Erfassung Schulungstunden'!$F$5:$CP$5,"Basisschulung Praxis"))</f>
        <v/>
      </c>
      <c r="G169" s="139" t="str">
        <f>IF(AND(D169="",E169="",F169=""),"",IF('Erfassung Schulungstunden'!CQ174=1,"Sollvorgabe erfüllt",IF('Erfassung Schulungstunden'!CR174=1,"Sollvorgabe nicht erfüllt",IF('Erfassung Schulungstunden'!CS174=1,"Wert begründen"))))</f>
        <v/>
      </c>
      <c r="H169" s="142"/>
      <c r="I169" s="142"/>
      <c r="J169" s="165">
        <f t="shared" si="2"/>
        <v>0</v>
      </c>
    </row>
    <row r="170" spans="1:10" x14ac:dyDescent="0.25">
      <c r="A170" s="140" t="str">
        <f>IF('Erfassung Schulungstunden'!A175&lt;&gt;"",'Erfassung Schulungstunden'!A175,"")</f>
        <v/>
      </c>
      <c r="B170" s="156" t="str">
        <f>IF('Erfassung Schulungstunden'!B175="","",'Erfassung Schulungstunden'!B175)</f>
        <v/>
      </c>
      <c r="C170" s="141" t="str">
        <f>IF('Erfassung Schulungstunden'!C175&lt;&gt;"",'Erfassung Schulungstunden'!C175,"")</f>
        <v/>
      </c>
      <c r="D170" s="164" t="str">
        <f>IF('Erfassung Schulungstunden'!A175="","",SUMIFS('Erfassung Schulungstunden'!F175:CP175,'Erfassung Schulungstunden'!$F$5:$CP$5,"Fortbildung"))</f>
        <v/>
      </c>
      <c r="E170" s="164" t="str">
        <f>IF('Erfassung Schulungstunden'!A175="","",SUMIFS('Erfassung Schulungstunden'!F175:CP175,'Erfassung Schulungstunden'!$F$5:$CP$5,"Basisschulung Theorie"))</f>
        <v/>
      </c>
      <c r="F170" s="164" t="str">
        <f>IF('Erfassung Schulungstunden'!A175="","",SUMIFS('Erfassung Schulungstunden'!F175:CP175,'Erfassung Schulungstunden'!$F$5:$CP$5,"Basisschulung Praxis"))</f>
        <v/>
      </c>
      <c r="G170" s="139" t="str">
        <f>IF(AND(D170="",E170="",F170=""),"",IF('Erfassung Schulungstunden'!CQ175=1,"Sollvorgabe erfüllt",IF('Erfassung Schulungstunden'!CR175=1,"Sollvorgabe nicht erfüllt",IF('Erfassung Schulungstunden'!CS175=1,"Wert begründen"))))</f>
        <v/>
      </c>
      <c r="H170" s="142"/>
      <c r="I170" s="142"/>
      <c r="J170" s="165">
        <f t="shared" si="2"/>
        <v>0</v>
      </c>
    </row>
    <row r="171" spans="1:10" x14ac:dyDescent="0.25">
      <c r="A171" s="140" t="str">
        <f>IF('Erfassung Schulungstunden'!A176&lt;&gt;"",'Erfassung Schulungstunden'!A176,"")</f>
        <v/>
      </c>
      <c r="B171" s="156" t="str">
        <f>IF('Erfassung Schulungstunden'!B176="","",'Erfassung Schulungstunden'!B176)</f>
        <v/>
      </c>
      <c r="C171" s="141" t="str">
        <f>IF('Erfassung Schulungstunden'!C176&lt;&gt;"",'Erfassung Schulungstunden'!C176,"")</f>
        <v/>
      </c>
      <c r="D171" s="164" t="str">
        <f>IF('Erfassung Schulungstunden'!A176="","",SUMIFS('Erfassung Schulungstunden'!F176:CP176,'Erfassung Schulungstunden'!$F$5:$CP$5,"Fortbildung"))</f>
        <v/>
      </c>
      <c r="E171" s="164" t="str">
        <f>IF('Erfassung Schulungstunden'!A176="","",SUMIFS('Erfassung Schulungstunden'!F176:CP176,'Erfassung Schulungstunden'!$F$5:$CP$5,"Basisschulung Theorie"))</f>
        <v/>
      </c>
      <c r="F171" s="164" t="str">
        <f>IF('Erfassung Schulungstunden'!A176="","",SUMIFS('Erfassung Schulungstunden'!F176:CP176,'Erfassung Schulungstunden'!$F$5:$CP$5,"Basisschulung Praxis"))</f>
        <v/>
      </c>
      <c r="G171" s="139" t="str">
        <f>IF(AND(D171="",E171="",F171=""),"",IF('Erfassung Schulungstunden'!CQ176=1,"Sollvorgabe erfüllt",IF('Erfassung Schulungstunden'!CR176=1,"Sollvorgabe nicht erfüllt",IF('Erfassung Schulungstunden'!CS176=1,"Wert begründen"))))</f>
        <v/>
      </c>
      <c r="H171" s="142"/>
      <c r="I171" s="142"/>
      <c r="J171" s="165">
        <f t="shared" si="2"/>
        <v>0</v>
      </c>
    </row>
    <row r="172" spans="1:10" x14ac:dyDescent="0.25">
      <c r="A172" s="140" t="str">
        <f>IF('Erfassung Schulungstunden'!A177&lt;&gt;"",'Erfassung Schulungstunden'!A177,"")</f>
        <v/>
      </c>
      <c r="B172" s="156" t="str">
        <f>IF('Erfassung Schulungstunden'!B177="","",'Erfassung Schulungstunden'!B177)</f>
        <v/>
      </c>
      <c r="C172" s="141" t="str">
        <f>IF('Erfassung Schulungstunden'!C177&lt;&gt;"",'Erfassung Schulungstunden'!C177,"")</f>
        <v/>
      </c>
      <c r="D172" s="164" t="str">
        <f>IF('Erfassung Schulungstunden'!A177="","",SUMIFS('Erfassung Schulungstunden'!F177:CP177,'Erfassung Schulungstunden'!$F$5:$CP$5,"Fortbildung"))</f>
        <v/>
      </c>
      <c r="E172" s="164" t="str">
        <f>IF('Erfassung Schulungstunden'!A177="","",SUMIFS('Erfassung Schulungstunden'!F177:CP177,'Erfassung Schulungstunden'!$F$5:$CP$5,"Basisschulung Theorie"))</f>
        <v/>
      </c>
      <c r="F172" s="164" t="str">
        <f>IF('Erfassung Schulungstunden'!A177="","",SUMIFS('Erfassung Schulungstunden'!F177:CP177,'Erfassung Schulungstunden'!$F$5:$CP$5,"Basisschulung Praxis"))</f>
        <v/>
      </c>
      <c r="G172" s="139" t="str">
        <f>IF(AND(D172="",E172="",F172=""),"",IF('Erfassung Schulungstunden'!CQ177=1,"Sollvorgabe erfüllt",IF('Erfassung Schulungstunden'!CR177=1,"Sollvorgabe nicht erfüllt",IF('Erfassung Schulungstunden'!CS177=1,"Wert begründen"))))</f>
        <v/>
      </c>
      <c r="H172" s="142"/>
      <c r="I172" s="142"/>
      <c r="J172" s="165">
        <f t="shared" si="2"/>
        <v>0</v>
      </c>
    </row>
    <row r="173" spans="1:10" x14ac:dyDescent="0.25">
      <c r="A173" s="140" t="str">
        <f>IF('Erfassung Schulungstunden'!A178&lt;&gt;"",'Erfassung Schulungstunden'!A178,"")</f>
        <v/>
      </c>
      <c r="B173" s="156" t="str">
        <f>IF('Erfassung Schulungstunden'!B178="","",'Erfassung Schulungstunden'!B178)</f>
        <v/>
      </c>
      <c r="C173" s="141" t="str">
        <f>IF('Erfassung Schulungstunden'!C178&lt;&gt;"",'Erfassung Schulungstunden'!C178,"")</f>
        <v/>
      </c>
      <c r="D173" s="164" t="str">
        <f>IF('Erfassung Schulungstunden'!A178="","",SUMIFS('Erfassung Schulungstunden'!F178:CP178,'Erfassung Schulungstunden'!$F$5:$CP$5,"Fortbildung"))</f>
        <v/>
      </c>
      <c r="E173" s="164" t="str">
        <f>IF('Erfassung Schulungstunden'!A178="","",SUMIFS('Erfassung Schulungstunden'!F178:CP178,'Erfassung Schulungstunden'!$F$5:$CP$5,"Basisschulung Theorie"))</f>
        <v/>
      </c>
      <c r="F173" s="164" t="str">
        <f>IF('Erfassung Schulungstunden'!A178="","",SUMIFS('Erfassung Schulungstunden'!F178:CP178,'Erfassung Schulungstunden'!$F$5:$CP$5,"Basisschulung Praxis"))</f>
        <v/>
      </c>
      <c r="G173" s="139" t="str">
        <f>IF(AND(D173="",E173="",F173=""),"",IF('Erfassung Schulungstunden'!CQ178=1,"Sollvorgabe erfüllt",IF('Erfassung Schulungstunden'!CR178=1,"Sollvorgabe nicht erfüllt",IF('Erfassung Schulungstunden'!CS178=1,"Wert begründen"))))</f>
        <v/>
      </c>
      <c r="H173" s="142"/>
      <c r="I173" s="142"/>
      <c r="J173" s="165">
        <f t="shared" si="2"/>
        <v>0</v>
      </c>
    </row>
    <row r="174" spans="1:10" x14ac:dyDescent="0.25">
      <c r="A174" s="140" t="str">
        <f>IF('Erfassung Schulungstunden'!A179&lt;&gt;"",'Erfassung Schulungstunden'!A179,"")</f>
        <v/>
      </c>
      <c r="B174" s="156" t="str">
        <f>IF('Erfassung Schulungstunden'!B179="","",'Erfassung Schulungstunden'!B179)</f>
        <v/>
      </c>
      <c r="C174" s="141" t="str">
        <f>IF('Erfassung Schulungstunden'!C179&lt;&gt;"",'Erfassung Schulungstunden'!C179,"")</f>
        <v/>
      </c>
      <c r="D174" s="164" t="str">
        <f>IF('Erfassung Schulungstunden'!A179="","",SUMIFS('Erfassung Schulungstunden'!F179:CP179,'Erfassung Schulungstunden'!$F$5:$CP$5,"Fortbildung"))</f>
        <v/>
      </c>
      <c r="E174" s="164" t="str">
        <f>IF('Erfassung Schulungstunden'!A179="","",SUMIFS('Erfassung Schulungstunden'!F179:CP179,'Erfassung Schulungstunden'!$F$5:$CP$5,"Basisschulung Theorie"))</f>
        <v/>
      </c>
      <c r="F174" s="164" t="str">
        <f>IF('Erfassung Schulungstunden'!A179="","",SUMIFS('Erfassung Schulungstunden'!F179:CP179,'Erfassung Schulungstunden'!$F$5:$CP$5,"Basisschulung Praxis"))</f>
        <v/>
      </c>
      <c r="G174" s="139" t="str">
        <f>IF(AND(D174="",E174="",F174=""),"",IF('Erfassung Schulungstunden'!CQ179=1,"Sollvorgabe erfüllt",IF('Erfassung Schulungstunden'!CR179=1,"Sollvorgabe nicht erfüllt",IF('Erfassung Schulungstunden'!CS179=1,"Wert begründen"))))</f>
        <v/>
      </c>
      <c r="H174" s="142"/>
      <c r="I174" s="142"/>
      <c r="J174" s="165">
        <f t="shared" si="2"/>
        <v>0</v>
      </c>
    </row>
    <row r="175" spans="1:10" x14ac:dyDescent="0.25">
      <c r="A175" s="140" t="str">
        <f>IF('Erfassung Schulungstunden'!A180&lt;&gt;"",'Erfassung Schulungstunden'!A180,"")</f>
        <v/>
      </c>
      <c r="B175" s="156" t="str">
        <f>IF('Erfassung Schulungstunden'!B180="","",'Erfassung Schulungstunden'!B180)</f>
        <v/>
      </c>
      <c r="C175" s="141" t="str">
        <f>IF('Erfassung Schulungstunden'!C180&lt;&gt;"",'Erfassung Schulungstunden'!C180,"")</f>
        <v/>
      </c>
      <c r="D175" s="164" t="str">
        <f>IF('Erfassung Schulungstunden'!A180="","",SUMIFS('Erfassung Schulungstunden'!F180:CP180,'Erfassung Schulungstunden'!$F$5:$CP$5,"Fortbildung"))</f>
        <v/>
      </c>
      <c r="E175" s="164" t="str">
        <f>IF('Erfassung Schulungstunden'!A180="","",SUMIFS('Erfassung Schulungstunden'!F180:CP180,'Erfassung Schulungstunden'!$F$5:$CP$5,"Basisschulung Theorie"))</f>
        <v/>
      </c>
      <c r="F175" s="164" t="str">
        <f>IF('Erfassung Schulungstunden'!A180="","",SUMIFS('Erfassung Schulungstunden'!F180:CP180,'Erfassung Schulungstunden'!$F$5:$CP$5,"Basisschulung Praxis"))</f>
        <v/>
      </c>
      <c r="G175" s="139" t="str">
        <f>IF(AND(D175="",E175="",F175=""),"",IF('Erfassung Schulungstunden'!CQ180=1,"Sollvorgabe erfüllt",IF('Erfassung Schulungstunden'!CR180=1,"Sollvorgabe nicht erfüllt",IF('Erfassung Schulungstunden'!CS180=1,"Wert begründen"))))</f>
        <v/>
      </c>
      <c r="H175" s="142"/>
      <c r="I175" s="142"/>
      <c r="J175" s="165">
        <f t="shared" si="2"/>
        <v>0</v>
      </c>
    </row>
    <row r="176" spans="1:10" x14ac:dyDescent="0.25">
      <c r="A176" s="140" t="str">
        <f>IF('Erfassung Schulungstunden'!A181&lt;&gt;"",'Erfassung Schulungstunden'!A181,"")</f>
        <v/>
      </c>
      <c r="B176" s="156" t="str">
        <f>IF('Erfassung Schulungstunden'!B181="","",'Erfassung Schulungstunden'!B181)</f>
        <v/>
      </c>
      <c r="C176" s="141" t="str">
        <f>IF('Erfassung Schulungstunden'!C181&lt;&gt;"",'Erfassung Schulungstunden'!C181,"")</f>
        <v/>
      </c>
      <c r="D176" s="164" t="str">
        <f>IF('Erfassung Schulungstunden'!A181="","",SUMIFS('Erfassung Schulungstunden'!F181:CP181,'Erfassung Schulungstunden'!$F$5:$CP$5,"Fortbildung"))</f>
        <v/>
      </c>
      <c r="E176" s="164" t="str">
        <f>IF('Erfassung Schulungstunden'!A181="","",SUMIFS('Erfassung Schulungstunden'!F181:CP181,'Erfassung Schulungstunden'!$F$5:$CP$5,"Basisschulung Theorie"))</f>
        <v/>
      </c>
      <c r="F176" s="164" t="str">
        <f>IF('Erfassung Schulungstunden'!A181="","",SUMIFS('Erfassung Schulungstunden'!F181:CP181,'Erfassung Schulungstunden'!$F$5:$CP$5,"Basisschulung Praxis"))</f>
        <v/>
      </c>
      <c r="G176" s="139" t="str">
        <f>IF(AND(D176="",E176="",F176=""),"",IF('Erfassung Schulungstunden'!CQ181=1,"Sollvorgabe erfüllt",IF('Erfassung Schulungstunden'!CR181=1,"Sollvorgabe nicht erfüllt",IF('Erfassung Schulungstunden'!CS181=1,"Wert begründen"))))</f>
        <v/>
      </c>
      <c r="H176" s="142"/>
      <c r="I176" s="142"/>
      <c r="J176" s="165">
        <f t="shared" si="2"/>
        <v>0</v>
      </c>
    </row>
    <row r="177" spans="1:10" x14ac:dyDescent="0.25">
      <c r="A177" s="140" t="str">
        <f>IF('Erfassung Schulungstunden'!A182&lt;&gt;"",'Erfassung Schulungstunden'!A182,"")</f>
        <v/>
      </c>
      <c r="B177" s="156" t="str">
        <f>IF('Erfassung Schulungstunden'!B182="","",'Erfassung Schulungstunden'!B182)</f>
        <v/>
      </c>
      <c r="C177" s="141" t="str">
        <f>IF('Erfassung Schulungstunden'!C182&lt;&gt;"",'Erfassung Schulungstunden'!C182,"")</f>
        <v/>
      </c>
      <c r="D177" s="164" t="str">
        <f>IF('Erfassung Schulungstunden'!A182="","",SUMIFS('Erfassung Schulungstunden'!F182:CP182,'Erfassung Schulungstunden'!$F$5:$CP$5,"Fortbildung"))</f>
        <v/>
      </c>
      <c r="E177" s="164" t="str">
        <f>IF('Erfassung Schulungstunden'!A182="","",SUMIFS('Erfassung Schulungstunden'!F182:CP182,'Erfassung Schulungstunden'!$F$5:$CP$5,"Basisschulung Theorie"))</f>
        <v/>
      </c>
      <c r="F177" s="164" t="str">
        <f>IF('Erfassung Schulungstunden'!A182="","",SUMIFS('Erfassung Schulungstunden'!F182:CP182,'Erfassung Schulungstunden'!$F$5:$CP$5,"Basisschulung Praxis"))</f>
        <v/>
      </c>
      <c r="G177" s="139" t="str">
        <f>IF(AND(D177="",E177="",F177=""),"",IF('Erfassung Schulungstunden'!CQ182=1,"Sollvorgabe erfüllt",IF('Erfassung Schulungstunden'!CR182=1,"Sollvorgabe nicht erfüllt",IF('Erfassung Schulungstunden'!CS182=1,"Wert begründen"))))</f>
        <v/>
      </c>
      <c r="H177" s="142"/>
      <c r="I177" s="142"/>
      <c r="J177" s="165">
        <f t="shared" si="2"/>
        <v>0</v>
      </c>
    </row>
    <row r="178" spans="1:10" x14ac:dyDescent="0.25">
      <c r="A178" s="140" t="str">
        <f>IF('Erfassung Schulungstunden'!A183&lt;&gt;"",'Erfassung Schulungstunden'!A183,"")</f>
        <v/>
      </c>
      <c r="B178" s="156" t="str">
        <f>IF('Erfassung Schulungstunden'!B183="","",'Erfassung Schulungstunden'!B183)</f>
        <v/>
      </c>
      <c r="C178" s="141" t="str">
        <f>IF('Erfassung Schulungstunden'!C183&lt;&gt;"",'Erfassung Schulungstunden'!C183,"")</f>
        <v/>
      </c>
      <c r="D178" s="164" t="str">
        <f>IF('Erfassung Schulungstunden'!A183="","",SUMIFS('Erfassung Schulungstunden'!F183:CP183,'Erfassung Schulungstunden'!$F$5:$CP$5,"Fortbildung"))</f>
        <v/>
      </c>
      <c r="E178" s="164" t="str">
        <f>IF('Erfassung Schulungstunden'!A183="","",SUMIFS('Erfassung Schulungstunden'!F183:CP183,'Erfassung Schulungstunden'!$F$5:$CP$5,"Basisschulung Theorie"))</f>
        <v/>
      </c>
      <c r="F178" s="164" t="str">
        <f>IF('Erfassung Schulungstunden'!A183="","",SUMIFS('Erfassung Schulungstunden'!F183:CP183,'Erfassung Schulungstunden'!$F$5:$CP$5,"Basisschulung Praxis"))</f>
        <v/>
      </c>
      <c r="G178" s="139" t="str">
        <f>IF(AND(D178="",E178="",F178=""),"",IF('Erfassung Schulungstunden'!CQ183=1,"Sollvorgabe erfüllt",IF('Erfassung Schulungstunden'!CR183=1,"Sollvorgabe nicht erfüllt",IF('Erfassung Schulungstunden'!CS183=1,"Wert begründen"))))</f>
        <v/>
      </c>
      <c r="H178" s="142"/>
      <c r="I178" s="142"/>
      <c r="J178" s="165">
        <f t="shared" si="2"/>
        <v>0</v>
      </c>
    </row>
    <row r="179" spans="1:10" x14ac:dyDescent="0.25">
      <c r="A179" s="140" t="str">
        <f>IF('Erfassung Schulungstunden'!A184&lt;&gt;"",'Erfassung Schulungstunden'!A184,"")</f>
        <v/>
      </c>
      <c r="B179" s="156" t="str">
        <f>IF('Erfassung Schulungstunden'!B184="","",'Erfassung Schulungstunden'!B184)</f>
        <v/>
      </c>
      <c r="C179" s="141" t="str">
        <f>IF('Erfassung Schulungstunden'!C184&lt;&gt;"",'Erfassung Schulungstunden'!C184,"")</f>
        <v/>
      </c>
      <c r="D179" s="164" t="str">
        <f>IF('Erfassung Schulungstunden'!A184="","",SUMIFS('Erfassung Schulungstunden'!F184:CP184,'Erfassung Schulungstunden'!$F$5:$CP$5,"Fortbildung"))</f>
        <v/>
      </c>
      <c r="E179" s="164" t="str">
        <f>IF('Erfassung Schulungstunden'!A184="","",SUMIFS('Erfassung Schulungstunden'!F184:CP184,'Erfassung Schulungstunden'!$F$5:$CP$5,"Basisschulung Theorie"))</f>
        <v/>
      </c>
      <c r="F179" s="164" t="str">
        <f>IF('Erfassung Schulungstunden'!A184="","",SUMIFS('Erfassung Schulungstunden'!F184:CP184,'Erfassung Schulungstunden'!$F$5:$CP$5,"Basisschulung Praxis"))</f>
        <v/>
      </c>
      <c r="G179" s="139" t="str">
        <f>IF(AND(D179="",E179="",F179=""),"",IF('Erfassung Schulungstunden'!CQ184=1,"Sollvorgabe erfüllt",IF('Erfassung Schulungstunden'!CR184=1,"Sollvorgabe nicht erfüllt",IF('Erfassung Schulungstunden'!CS184=1,"Wert begründen"))))</f>
        <v/>
      </c>
      <c r="H179" s="142"/>
      <c r="I179" s="142"/>
      <c r="J179" s="165">
        <f t="shared" si="2"/>
        <v>0</v>
      </c>
    </row>
    <row r="180" spans="1:10" x14ac:dyDescent="0.25">
      <c r="A180" s="140" t="str">
        <f>IF('Erfassung Schulungstunden'!A185&lt;&gt;"",'Erfassung Schulungstunden'!A185,"")</f>
        <v/>
      </c>
      <c r="B180" s="156" t="str">
        <f>IF('Erfassung Schulungstunden'!B185="","",'Erfassung Schulungstunden'!B185)</f>
        <v/>
      </c>
      <c r="C180" s="141" t="str">
        <f>IF('Erfassung Schulungstunden'!C185&lt;&gt;"",'Erfassung Schulungstunden'!C185,"")</f>
        <v/>
      </c>
      <c r="D180" s="164" t="str">
        <f>IF('Erfassung Schulungstunden'!A185="","",SUMIFS('Erfassung Schulungstunden'!F185:CP185,'Erfassung Schulungstunden'!$F$5:$CP$5,"Fortbildung"))</f>
        <v/>
      </c>
      <c r="E180" s="164" t="str">
        <f>IF('Erfassung Schulungstunden'!A185="","",SUMIFS('Erfassung Schulungstunden'!F185:CP185,'Erfassung Schulungstunden'!$F$5:$CP$5,"Basisschulung Theorie"))</f>
        <v/>
      </c>
      <c r="F180" s="164" t="str">
        <f>IF('Erfassung Schulungstunden'!A185="","",SUMIFS('Erfassung Schulungstunden'!F185:CP185,'Erfassung Schulungstunden'!$F$5:$CP$5,"Basisschulung Praxis"))</f>
        <v/>
      </c>
      <c r="G180" s="139" t="str">
        <f>IF(AND(D180="",E180="",F180=""),"",IF('Erfassung Schulungstunden'!CQ185=1,"Sollvorgabe erfüllt",IF('Erfassung Schulungstunden'!CR185=1,"Sollvorgabe nicht erfüllt",IF('Erfassung Schulungstunden'!CS185=1,"Wert begründen"))))</f>
        <v/>
      </c>
      <c r="H180" s="142"/>
      <c r="I180" s="142"/>
      <c r="J180" s="165">
        <f t="shared" si="2"/>
        <v>0</v>
      </c>
    </row>
    <row r="181" spans="1:10" x14ac:dyDescent="0.25">
      <c r="A181" s="140" t="str">
        <f>IF('Erfassung Schulungstunden'!A186&lt;&gt;"",'Erfassung Schulungstunden'!A186,"")</f>
        <v/>
      </c>
      <c r="B181" s="156" t="str">
        <f>IF('Erfassung Schulungstunden'!B186="","",'Erfassung Schulungstunden'!B186)</f>
        <v/>
      </c>
      <c r="C181" s="141" t="str">
        <f>IF('Erfassung Schulungstunden'!C186&lt;&gt;"",'Erfassung Schulungstunden'!C186,"")</f>
        <v/>
      </c>
      <c r="D181" s="164" t="str">
        <f>IF('Erfassung Schulungstunden'!A186="","",SUMIFS('Erfassung Schulungstunden'!F186:CP186,'Erfassung Schulungstunden'!$F$5:$CP$5,"Fortbildung"))</f>
        <v/>
      </c>
      <c r="E181" s="164" t="str">
        <f>IF('Erfassung Schulungstunden'!A186="","",SUMIFS('Erfassung Schulungstunden'!F186:CP186,'Erfassung Schulungstunden'!$F$5:$CP$5,"Basisschulung Theorie"))</f>
        <v/>
      </c>
      <c r="F181" s="164" t="str">
        <f>IF('Erfassung Schulungstunden'!A186="","",SUMIFS('Erfassung Schulungstunden'!F186:CP186,'Erfassung Schulungstunden'!$F$5:$CP$5,"Basisschulung Praxis"))</f>
        <v/>
      </c>
      <c r="G181" s="139" t="str">
        <f>IF(AND(D181="",E181="",F181=""),"",IF('Erfassung Schulungstunden'!CQ186=1,"Sollvorgabe erfüllt",IF('Erfassung Schulungstunden'!CR186=1,"Sollvorgabe nicht erfüllt",IF('Erfassung Schulungstunden'!CS186=1,"Wert begründen"))))</f>
        <v/>
      </c>
      <c r="H181" s="142"/>
      <c r="I181" s="142"/>
      <c r="J181" s="165">
        <f t="shared" si="2"/>
        <v>0</v>
      </c>
    </row>
    <row r="182" spans="1:10" x14ac:dyDescent="0.25">
      <c r="A182" s="140" t="str">
        <f>IF('Erfassung Schulungstunden'!A187&lt;&gt;"",'Erfassung Schulungstunden'!A187,"")</f>
        <v/>
      </c>
      <c r="B182" s="156" t="str">
        <f>IF('Erfassung Schulungstunden'!B187="","",'Erfassung Schulungstunden'!B187)</f>
        <v/>
      </c>
      <c r="C182" s="141" t="str">
        <f>IF('Erfassung Schulungstunden'!C187&lt;&gt;"",'Erfassung Schulungstunden'!C187,"")</f>
        <v/>
      </c>
      <c r="D182" s="164" t="str">
        <f>IF('Erfassung Schulungstunden'!A187="","",SUMIFS('Erfassung Schulungstunden'!F187:CP187,'Erfassung Schulungstunden'!$F$5:$CP$5,"Fortbildung"))</f>
        <v/>
      </c>
      <c r="E182" s="164" t="str">
        <f>IF('Erfassung Schulungstunden'!A187="","",SUMIFS('Erfassung Schulungstunden'!F187:CP187,'Erfassung Schulungstunden'!$F$5:$CP$5,"Basisschulung Theorie"))</f>
        <v/>
      </c>
      <c r="F182" s="164" t="str">
        <f>IF('Erfassung Schulungstunden'!A187="","",SUMIFS('Erfassung Schulungstunden'!F187:CP187,'Erfassung Schulungstunden'!$F$5:$CP$5,"Basisschulung Praxis"))</f>
        <v/>
      </c>
      <c r="G182" s="139" t="str">
        <f>IF(AND(D182="",E182="",F182=""),"",IF('Erfassung Schulungstunden'!CQ187=1,"Sollvorgabe erfüllt",IF('Erfassung Schulungstunden'!CR187=1,"Sollvorgabe nicht erfüllt",IF('Erfassung Schulungstunden'!CS187=1,"Wert begründen"))))</f>
        <v/>
      </c>
      <c r="H182" s="142"/>
      <c r="I182" s="142"/>
      <c r="J182" s="165">
        <f t="shared" si="2"/>
        <v>0</v>
      </c>
    </row>
    <row r="183" spans="1:10" x14ac:dyDescent="0.25">
      <c r="A183" s="140" t="str">
        <f>IF('Erfassung Schulungstunden'!A188&lt;&gt;"",'Erfassung Schulungstunden'!A188,"")</f>
        <v/>
      </c>
      <c r="B183" s="156" t="str">
        <f>IF('Erfassung Schulungstunden'!B188="","",'Erfassung Schulungstunden'!B188)</f>
        <v/>
      </c>
      <c r="C183" s="141" t="str">
        <f>IF('Erfassung Schulungstunden'!C188&lt;&gt;"",'Erfassung Schulungstunden'!C188,"")</f>
        <v/>
      </c>
      <c r="D183" s="164" t="str">
        <f>IF('Erfassung Schulungstunden'!A188="","",SUMIFS('Erfassung Schulungstunden'!F188:CP188,'Erfassung Schulungstunden'!$F$5:$CP$5,"Fortbildung"))</f>
        <v/>
      </c>
      <c r="E183" s="164" t="str">
        <f>IF('Erfassung Schulungstunden'!A188="","",SUMIFS('Erfassung Schulungstunden'!F188:CP188,'Erfassung Schulungstunden'!$F$5:$CP$5,"Basisschulung Theorie"))</f>
        <v/>
      </c>
      <c r="F183" s="164" t="str">
        <f>IF('Erfassung Schulungstunden'!A188="","",SUMIFS('Erfassung Schulungstunden'!F188:CP188,'Erfassung Schulungstunden'!$F$5:$CP$5,"Basisschulung Praxis"))</f>
        <v/>
      </c>
      <c r="G183" s="139" t="str">
        <f>IF(AND(D183="",E183="",F183=""),"",IF('Erfassung Schulungstunden'!CQ188=1,"Sollvorgabe erfüllt",IF('Erfassung Schulungstunden'!CR188=1,"Sollvorgabe nicht erfüllt",IF('Erfassung Schulungstunden'!CS188=1,"Wert begründen"))))</f>
        <v/>
      </c>
      <c r="H183" s="142"/>
      <c r="I183" s="142"/>
      <c r="J183" s="165">
        <f t="shared" si="2"/>
        <v>0</v>
      </c>
    </row>
    <row r="184" spans="1:10" x14ac:dyDescent="0.25">
      <c r="A184" s="140" t="str">
        <f>IF('Erfassung Schulungstunden'!A189&lt;&gt;"",'Erfassung Schulungstunden'!A189,"")</f>
        <v/>
      </c>
      <c r="B184" s="156" t="str">
        <f>IF('Erfassung Schulungstunden'!B189="","",'Erfassung Schulungstunden'!B189)</f>
        <v/>
      </c>
      <c r="C184" s="141" t="str">
        <f>IF('Erfassung Schulungstunden'!C189&lt;&gt;"",'Erfassung Schulungstunden'!C189,"")</f>
        <v/>
      </c>
      <c r="D184" s="164" t="str">
        <f>IF('Erfassung Schulungstunden'!A189="","",SUMIFS('Erfassung Schulungstunden'!F189:CP189,'Erfassung Schulungstunden'!$F$5:$CP$5,"Fortbildung"))</f>
        <v/>
      </c>
      <c r="E184" s="164" t="str">
        <f>IF('Erfassung Schulungstunden'!A189="","",SUMIFS('Erfassung Schulungstunden'!F189:CP189,'Erfassung Schulungstunden'!$F$5:$CP$5,"Basisschulung Theorie"))</f>
        <v/>
      </c>
      <c r="F184" s="164" t="str">
        <f>IF('Erfassung Schulungstunden'!A189="","",SUMIFS('Erfassung Schulungstunden'!F189:CP189,'Erfassung Schulungstunden'!$F$5:$CP$5,"Basisschulung Praxis"))</f>
        <v/>
      </c>
      <c r="G184" s="139" t="str">
        <f>IF(AND(D184="",E184="",F184=""),"",IF('Erfassung Schulungstunden'!CQ189=1,"Sollvorgabe erfüllt",IF('Erfassung Schulungstunden'!CR189=1,"Sollvorgabe nicht erfüllt",IF('Erfassung Schulungstunden'!CS189=1,"Wert begründen"))))</f>
        <v/>
      </c>
      <c r="H184" s="142"/>
      <c r="I184" s="142"/>
      <c r="J184" s="165">
        <f t="shared" si="2"/>
        <v>0</v>
      </c>
    </row>
    <row r="185" spans="1:10" x14ac:dyDescent="0.25">
      <c r="A185" s="140" t="str">
        <f>IF('Erfassung Schulungstunden'!A190&lt;&gt;"",'Erfassung Schulungstunden'!A190,"")</f>
        <v/>
      </c>
      <c r="B185" s="156" t="str">
        <f>IF('Erfassung Schulungstunden'!B190="","",'Erfassung Schulungstunden'!B190)</f>
        <v/>
      </c>
      <c r="C185" s="141" t="str">
        <f>IF('Erfassung Schulungstunden'!C190&lt;&gt;"",'Erfassung Schulungstunden'!C190,"")</f>
        <v/>
      </c>
      <c r="D185" s="164" t="str">
        <f>IF('Erfassung Schulungstunden'!A190="","",SUMIFS('Erfassung Schulungstunden'!F190:CP190,'Erfassung Schulungstunden'!$F$5:$CP$5,"Fortbildung"))</f>
        <v/>
      </c>
      <c r="E185" s="164" t="str">
        <f>IF('Erfassung Schulungstunden'!A190="","",SUMIFS('Erfassung Schulungstunden'!F190:CP190,'Erfassung Schulungstunden'!$F$5:$CP$5,"Basisschulung Theorie"))</f>
        <v/>
      </c>
      <c r="F185" s="164" t="str">
        <f>IF('Erfassung Schulungstunden'!A190="","",SUMIFS('Erfassung Schulungstunden'!F190:CP190,'Erfassung Schulungstunden'!$F$5:$CP$5,"Basisschulung Praxis"))</f>
        <v/>
      </c>
      <c r="G185" s="139" t="str">
        <f>IF(AND(D185="",E185="",F185=""),"",IF('Erfassung Schulungstunden'!CQ190=1,"Sollvorgabe erfüllt",IF('Erfassung Schulungstunden'!CR190=1,"Sollvorgabe nicht erfüllt",IF('Erfassung Schulungstunden'!CS190=1,"Wert begründen"))))</f>
        <v/>
      </c>
      <c r="H185" s="142"/>
      <c r="I185" s="142"/>
      <c r="J185" s="165">
        <f t="shared" si="2"/>
        <v>0</v>
      </c>
    </row>
    <row r="186" spans="1:10" x14ac:dyDescent="0.25">
      <c r="A186" s="140" t="str">
        <f>IF('Erfassung Schulungstunden'!A191&lt;&gt;"",'Erfassung Schulungstunden'!A191,"")</f>
        <v/>
      </c>
      <c r="B186" s="156" t="str">
        <f>IF('Erfassung Schulungstunden'!B191="","",'Erfassung Schulungstunden'!B191)</f>
        <v/>
      </c>
      <c r="C186" s="141" t="str">
        <f>IF('Erfassung Schulungstunden'!C191&lt;&gt;"",'Erfassung Schulungstunden'!C191,"")</f>
        <v/>
      </c>
      <c r="D186" s="164" t="str">
        <f>IF('Erfassung Schulungstunden'!A191="","",SUMIFS('Erfassung Schulungstunden'!F191:CP191,'Erfassung Schulungstunden'!$F$5:$CP$5,"Fortbildung"))</f>
        <v/>
      </c>
      <c r="E186" s="164" t="str">
        <f>IF('Erfassung Schulungstunden'!A191="","",SUMIFS('Erfassung Schulungstunden'!F191:CP191,'Erfassung Schulungstunden'!$F$5:$CP$5,"Basisschulung Theorie"))</f>
        <v/>
      </c>
      <c r="F186" s="164" t="str">
        <f>IF('Erfassung Schulungstunden'!A191="","",SUMIFS('Erfassung Schulungstunden'!F191:CP191,'Erfassung Schulungstunden'!$F$5:$CP$5,"Basisschulung Praxis"))</f>
        <v/>
      </c>
      <c r="G186" s="139" t="str">
        <f>IF(AND(D186="",E186="",F186=""),"",IF('Erfassung Schulungstunden'!CQ191=1,"Sollvorgabe erfüllt",IF('Erfassung Schulungstunden'!CR191=1,"Sollvorgabe nicht erfüllt",IF('Erfassung Schulungstunden'!CS191=1,"Wert begründen"))))</f>
        <v/>
      </c>
      <c r="H186" s="142"/>
      <c r="I186" s="142"/>
      <c r="J186" s="165">
        <f t="shared" si="2"/>
        <v>0</v>
      </c>
    </row>
    <row r="187" spans="1:10" x14ac:dyDescent="0.25">
      <c r="A187" s="140" t="str">
        <f>IF('Erfassung Schulungstunden'!A192&lt;&gt;"",'Erfassung Schulungstunden'!A192,"")</f>
        <v/>
      </c>
      <c r="B187" s="156" t="str">
        <f>IF('Erfassung Schulungstunden'!B192="","",'Erfassung Schulungstunden'!B192)</f>
        <v/>
      </c>
      <c r="C187" s="141" t="str">
        <f>IF('Erfassung Schulungstunden'!C192&lt;&gt;"",'Erfassung Schulungstunden'!C192,"")</f>
        <v/>
      </c>
      <c r="D187" s="164" t="str">
        <f>IF('Erfassung Schulungstunden'!A192="","",SUMIFS('Erfassung Schulungstunden'!F192:CP192,'Erfassung Schulungstunden'!$F$5:$CP$5,"Fortbildung"))</f>
        <v/>
      </c>
      <c r="E187" s="164" t="str">
        <f>IF('Erfassung Schulungstunden'!A192="","",SUMIFS('Erfassung Schulungstunden'!F192:CP192,'Erfassung Schulungstunden'!$F$5:$CP$5,"Basisschulung Theorie"))</f>
        <v/>
      </c>
      <c r="F187" s="164" t="str">
        <f>IF('Erfassung Schulungstunden'!A192="","",SUMIFS('Erfassung Schulungstunden'!F192:CP192,'Erfassung Schulungstunden'!$F$5:$CP$5,"Basisschulung Praxis"))</f>
        <v/>
      </c>
      <c r="G187" s="139" t="str">
        <f>IF(AND(D187="",E187="",F187=""),"",IF('Erfassung Schulungstunden'!CQ192=1,"Sollvorgabe erfüllt",IF('Erfassung Schulungstunden'!CR192=1,"Sollvorgabe nicht erfüllt",IF('Erfassung Schulungstunden'!CS192=1,"Wert begründen"))))</f>
        <v/>
      </c>
      <c r="H187" s="142"/>
      <c r="I187" s="142"/>
      <c r="J187" s="165">
        <f t="shared" si="2"/>
        <v>0</v>
      </c>
    </row>
    <row r="188" spans="1:10" x14ac:dyDescent="0.25">
      <c r="A188" s="140" t="str">
        <f>IF('Erfassung Schulungstunden'!A193&lt;&gt;"",'Erfassung Schulungstunden'!A193,"")</f>
        <v/>
      </c>
      <c r="B188" s="156" t="str">
        <f>IF('Erfassung Schulungstunden'!B193="","",'Erfassung Schulungstunden'!B193)</f>
        <v/>
      </c>
      <c r="C188" s="141" t="str">
        <f>IF('Erfassung Schulungstunden'!C193&lt;&gt;"",'Erfassung Schulungstunden'!C193,"")</f>
        <v/>
      </c>
      <c r="D188" s="164" t="str">
        <f>IF('Erfassung Schulungstunden'!A193="","",SUMIFS('Erfassung Schulungstunden'!F193:CP193,'Erfassung Schulungstunden'!$F$5:$CP$5,"Fortbildung"))</f>
        <v/>
      </c>
      <c r="E188" s="164" t="str">
        <f>IF('Erfassung Schulungstunden'!A193="","",SUMIFS('Erfassung Schulungstunden'!F193:CP193,'Erfassung Schulungstunden'!$F$5:$CP$5,"Basisschulung Theorie"))</f>
        <v/>
      </c>
      <c r="F188" s="164" t="str">
        <f>IF('Erfassung Schulungstunden'!A193="","",SUMIFS('Erfassung Schulungstunden'!F193:CP193,'Erfassung Schulungstunden'!$F$5:$CP$5,"Basisschulung Praxis"))</f>
        <v/>
      </c>
      <c r="G188" s="139" t="str">
        <f>IF(AND(D188="",E188="",F188=""),"",IF('Erfassung Schulungstunden'!CQ193=1,"Sollvorgabe erfüllt",IF('Erfassung Schulungstunden'!CR193=1,"Sollvorgabe nicht erfüllt",IF('Erfassung Schulungstunden'!CS193=1,"Wert begründen"))))</f>
        <v/>
      </c>
      <c r="H188" s="142"/>
      <c r="I188" s="142"/>
      <c r="J188" s="165">
        <f t="shared" si="2"/>
        <v>0</v>
      </c>
    </row>
    <row r="189" spans="1:10" x14ac:dyDescent="0.25">
      <c r="A189" s="140" t="str">
        <f>IF('Erfassung Schulungstunden'!A194&lt;&gt;"",'Erfassung Schulungstunden'!A194,"")</f>
        <v/>
      </c>
      <c r="B189" s="156" t="str">
        <f>IF('Erfassung Schulungstunden'!B194="","",'Erfassung Schulungstunden'!B194)</f>
        <v/>
      </c>
      <c r="C189" s="141" t="str">
        <f>IF('Erfassung Schulungstunden'!C194&lt;&gt;"",'Erfassung Schulungstunden'!C194,"")</f>
        <v/>
      </c>
      <c r="D189" s="164" t="str">
        <f>IF('Erfassung Schulungstunden'!A194="","",SUMIFS('Erfassung Schulungstunden'!F194:CP194,'Erfassung Schulungstunden'!$F$5:$CP$5,"Fortbildung"))</f>
        <v/>
      </c>
      <c r="E189" s="164" t="str">
        <f>IF('Erfassung Schulungstunden'!A194="","",SUMIFS('Erfassung Schulungstunden'!F194:CP194,'Erfassung Schulungstunden'!$F$5:$CP$5,"Basisschulung Theorie"))</f>
        <v/>
      </c>
      <c r="F189" s="164" t="str">
        <f>IF('Erfassung Schulungstunden'!A194="","",SUMIFS('Erfassung Schulungstunden'!F194:CP194,'Erfassung Schulungstunden'!$F$5:$CP$5,"Basisschulung Praxis"))</f>
        <v/>
      </c>
      <c r="G189" s="139" t="str">
        <f>IF(AND(D189="",E189="",F189=""),"",IF('Erfassung Schulungstunden'!CQ194=1,"Sollvorgabe erfüllt",IF('Erfassung Schulungstunden'!CR194=1,"Sollvorgabe nicht erfüllt",IF('Erfassung Schulungstunden'!CS194=1,"Wert begründen"))))</f>
        <v/>
      </c>
      <c r="H189" s="142"/>
      <c r="I189" s="142"/>
      <c r="J189" s="165">
        <f t="shared" si="2"/>
        <v>0</v>
      </c>
    </row>
    <row r="190" spans="1:10" x14ac:dyDescent="0.25">
      <c r="A190" s="140" t="str">
        <f>IF('Erfassung Schulungstunden'!A195&lt;&gt;"",'Erfassung Schulungstunden'!A195,"")</f>
        <v/>
      </c>
      <c r="B190" s="156" t="str">
        <f>IF('Erfassung Schulungstunden'!B195="","",'Erfassung Schulungstunden'!B195)</f>
        <v/>
      </c>
      <c r="C190" s="141" t="str">
        <f>IF('Erfassung Schulungstunden'!C195&lt;&gt;"",'Erfassung Schulungstunden'!C195,"")</f>
        <v/>
      </c>
      <c r="D190" s="164" t="str">
        <f>IF('Erfassung Schulungstunden'!A195="","",SUMIFS('Erfassung Schulungstunden'!F195:CP195,'Erfassung Schulungstunden'!$F$5:$CP$5,"Fortbildung"))</f>
        <v/>
      </c>
      <c r="E190" s="164" t="str">
        <f>IF('Erfassung Schulungstunden'!A195="","",SUMIFS('Erfassung Schulungstunden'!F195:CP195,'Erfassung Schulungstunden'!$F$5:$CP$5,"Basisschulung Theorie"))</f>
        <v/>
      </c>
      <c r="F190" s="164" t="str">
        <f>IF('Erfassung Schulungstunden'!A195="","",SUMIFS('Erfassung Schulungstunden'!F195:CP195,'Erfassung Schulungstunden'!$F$5:$CP$5,"Basisschulung Praxis"))</f>
        <v/>
      </c>
      <c r="G190" s="139" t="str">
        <f>IF(AND(D190="",E190="",F190=""),"",IF('Erfassung Schulungstunden'!CQ195=1,"Sollvorgabe erfüllt",IF('Erfassung Schulungstunden'!CR195=1,"Sollvorgabe nicht erfüllt",IF('Erfassung Schulungstunden'!CS195=1,"Wert begründen"))))</f>
        <v/>
      </c>
      <c r="H190" s="142"/>
      <c r="I190" s="142"/>
      <c r="J190" s="165">
        <f t="shared" si="2"/>
        <v>0</v>
      </c>
    </row>
    <row r="191" spans="1:10" x14ac:dyDescent="0.25">
      <c r="A191" s="140" t="str">
        <f>IF('Erfassung Schulungstunden'!A196&lt;&gt;"",'Erfassung Schulungstunden'!A196,"")</f>
        <v/>
      </c>
      <c r="B191" s="156" t="str">
        <f>IF('Erfassung Schulungstunden'!B196="","",'Erfassung Schulungstunden'!B196)</f>
        <v/>
      </c>
      <c r="C191" s="141" t="str">
        <f>IF('Erfassung Schulungstunden'!C196&lt;&gt;"",'Erfassung Schulungstunden'!C196,"")</f>
        <v/>
      </c>
      <c r="D191" s="164" t="str">
        <f>IF('Erfassung Schulungstunden'!A196="","",SUMIFS('Erfassung Schulungstunden'!F196:CP196,'Erfassung Schulungstunden'!$F$5:$CP$5,"Fortbildung"))</f>
        <v/>
      </c>
      <c r="E191" s="164" t="str">
        <f>IF('Erfassung Schulungstunden'!A196="","",SUMIFS('Erfassung Schulungstunden'!F196:CP196,'Erfassung Schulungstunden'!$F$5:$CP$5,"Basisschulung Theorie"))</f>
        <v/>
      </c>
      <c r="F191" s="164" t="str">
        <f>IF('Erfassung Schulungstunden'!A196="","",SUMIFS('Erfassung Schulungstunden'!F196:CP196,'Erfassung Schulungstunden'!$F$5:$CP$5,"Basisschulung Praxis"))</f>
        <v/>
      </c>
      <c r="G191" s="139" t="str">
        <f>IF(AND(D191="",E191="",F191=""),"",IF('Erfassung Schulungstunden'!CQ196=1,"Sollvorgabe erfüllt",IF('Erfassung Schulungstunden'!CR196=1,"Sollvorgabe nicht erfüllt",IF('Erfassung Schulungstunden'!CS196=1,"Wert begründen"))))</f>
        <v/>
      </c>
      <c r="H191" s="142"/>
      <c r="I191" s="142"/>
      <c r="J191" s="165">
        <f t="shared" si="2"/>
        <v>0</v>
      </c>
    </row>
    <row r="192" spans="1:10" x14ac:dyDescent="0.25">
      <c r="A192" s="140" t="str">
        <f>IF('Erfassung Schulungstunden'!A197&lt;&gt;"",'Erfassung Schulungstunden'!A197,"")</f>
        <v/>
      </c>
      <c r="B192" s="156" t="str">
        <f>IF('Erfassung Schulungstunden'!B197="","",'Erfassung Schulungstunden'!B197)</f>
        <v/>
      </c>
      <c r="C192" s="141" t="str">
        <f>IF('Erfassung Schulungstunden'!C197&lt;&gt;"",'Erfassung Schulungstunden'!C197,"")</f>
        <v/>
      </c>
      <c r="D192" s="164" t="str">
        <f>IF('Erfassung Schulungstunden'!A197="","",SUMIFS('Erfassung Schulungstunden'!F197:CP197,'Erfassung Schulungstunden'!$F$5:$CP$5,"Fortbildung"))</f>
        <v/>
      </c>
      <c r="E192" s="164" t="str">
        <f>IF('Erfassung Schulungstunden'!A197="","",SUMIFS('Erfassung Schulungstunden'!F197:CP197,'Erfassung Schulungstunden'!$F$5:$CP$5,"Basisschulung Theorie"))</f>
        <v/>
      </c>
      <c r="F192" s="164" t="str">
        <f>IF('Erfassung Schulungstunden'!A197="","",SUMIFS('Erfassung Schulungstunden'!F197:CP197,'Erfassung Schulungstunden'!$F$5:$CP$5,"Basisschulung Praxis"))</f>
        <v/>
      </c>
      <c r="G192" s="139" t="str">
        <f>IF(AND(D192="",E192="",F192=""),"",IF('Erfassung Schulungstunden'!CQ197=1,"Sollvorgabe erfüllt",IF('Erfassung Schulungstunden'!CR197=1,"Sollvorgabe nicht erfüllt",IF('Erfassung Schulungstunden'!CS197=1,"Wert begründen"))))</f>
        <v/>
      </c>
      <c r="H192" s="142"/>
      <c r="I192" s="142"/>
      <c r="J192" s="165">
        <f t="shared" si="2"/>
        <v>0</v>
      </c>
    </row>
    <row r="193" spans="1:10" x14ac:dyDescent="0.25">
      <c r="A193" s="140" t="str">
        <f>IF('Erfassung Schulungstunden'!A198&lt;&gt;"",'Erfassung Schulungstunden'!A198,"")</f>
        <v/>
      </c>
      <c r="B193" s="156" t="str">
        <f>IF('Erfassung Schulungstunden'!B198="","",'Erfassung Schulungstunden'!B198)</f>
        <v/>
      </c>
      <c r="C193" s="141" t="str">
        <f>IF('Erfassung Schulungstunden'!C198&lt;&gt;"",'Erfassung Schulungstunden'!C198,"")</f>
        <v/>
      </c>
      <c r="D193" s="164" t="str">
        <f>IF('Erfassung Schulungstunden'!A198="","",SUMIFS('Erfassung Schulungstunden'!F198:CP198,'Erfassung Schulungstunden'!$F$5:$CP$5,"Fortbildung"))</f>
        <v/>
      </c>
      <c r="E193" s="164" t="str">
        <f>IF('Erfassung Schulungstunden'!A198="","",SUMIFS('Erfassung Schulungstunden'!F198:CP198,'Erfassung Schulungstunden'!$F$5:$CP$5,"Basisschulung Theorie"))</f>
        <v/>
      </c>
      <c r="F193" s="164" t="str">
        <f>IF('Erfassung Schulungstunden'!A198="","",SUMIFS('Erfassung Schulungstunden'!F198:CP198,'Erfassung Schulungstunden'!$F$5:$CP$5,"Basisschulung Praxis"))</f>
        <v/>
      </c>
      <c r="G193" s="139" t="str">
        <f>IF(AND(D193="",E193="",F193=""),"",IF('Erfassung Schulungstunden'!CQ198=1,"Sollvorgabe erfüllt",IF('Erfassung Schulungstunden'!CR198=1,"Sollvorgabe nicht erfüllt",IF('Erfassung Schulungstunden'!CS198=1,"Wert begründen"))))</f>
        <v/>
      </c>
      <c r="H193" s="142"/>
      <c r="I193" s="142"/>
      <c r="J193" s="165">
        <f t="shared" si="2"/>
        <v>0</v>
      </c>
    </row>
    <row r="194" spans="1:10" x14ac:dyDescent="0.25">
      <c r="A194" s="140" t="str">
        <f>IF('Erfassung Schulungstunden'!A199&lt;&gt;"",'Erfassung Schulungstunden'!A199,"")</f>
        <v/>
      </c>
      <c r="B194" s="156" t="str">
        <f>IF('Erfassung Schulungstunden'!B199="","",'Erfassung Schulungstunden'!B199)</f>
        <v/>
      </c>
      <c r="C194" s="141" t="str">
        <f>IF('Erfassung Schulungstunden'!C199&lt;&gt;"",'Erfassung Schulungstunden'!C199,"")</f>
        <v/>
      </c>
      <c r="D194" s="164" t="str">
        <f>IF('Erfassung Schulungstunden'!A199="","",SUMIFS('Erfassung Schulungstunden'!F199:CP199,'Erfassung Schulungstunden'!$F$5:$CP$5,"Fortbildung"))</f>
        <v/>
      </c>
      <c r="E194" s="164" t="str">
        <f>IF('Erfassung Schulungstunden'!A199="","",SUMIFS('Erfassung Schulungstunden'!F199:CP199,'Erfassung Schulungstunden'!$F$5:$CP$5,"Basisschulung Theorie"))</f>
        <v/>
      </c>
      <c r="F194" s="164" t="str">
        <f>IF('Erfassung Schulungstunden'!A199="","",SUMIFS('Erfassung Schulungstunden'!F199:CP199,'Erfassung Schulungstunden'!$F$5:$CP$5,"Basisschulung Praxis"))</f>
        <v/>
      </c>
      <c r="G194" s="139" t="str">
        <f>IF(AND(D194="",E194="",F194=""),"",IF('Erfassung Schulungstunden'!CQ199=1,"Sollvorgabe erfüllt",IF('Erfassung Schulungstunden'!CR199=1,"Sollvorgabe nicht erfüllt",IF('Erfassung Schulungstunden'!CS199=1,"Wert begründen"))))</f>
        <v/>
      </c>
      <c r="H194" s="142"/>
      <c r="I194" s="142"/>
      <c r="J194" s="165">
        <f t="shared" si="2"/>
        <v>0</v>
      </c>
    </row>
    <row r="195" spans="1:10" x14ac:dyDescent="0.25">
      <c r="A195" s="140" t="str">
        <f>IF('Erfassung Schulungstunden'!A200&lt;&gt;"",'Erfassung Schulungstunden'!A200,"")</f>
        <v/>
      </c>
      <c r="B195" s="156" t="str">
        <f>IF('Erfassung Schulungstunden'!B200="","",'Erfassung Schulungstunden'!B200)</f>
        <v/>
      </c>
      <c r="C195" s="141" t="str">
        <f>IF('Erfassung Schulungstunden'!C200&lt;&gt;"",'Erfassung Schulungstunden'!C200,"")</f>
        <v/>
      </c>
      <c r="D195" s="164" t="str">
        <f>IF('Erfassung Schulungstunden'!A200="","",SUMIFS('Erfassung Schulungstunden'!F200:CP200,'Erfassung Schulungstunden'!$F$5:$CP$5,"Fortbildung"))</f>
        <v/>
      </c>
      <c r="E195" s="164" t="str">
        <f>IF('Erfassung Schulungstunden'!A200="","",SUMIFS('Erfassung Schulungstunden'!F200:CP200,'Erfassung Schulungstunden'!$F$5:$CP$5,"Basisschulung Theorie"))</f>
        <v/>
      </c>
      <c r="F195" s="164" t="str">
        <f>IF('Erfassung Schulungstunden'!A200="","",SUMIFS('Erfassung Schulungstunden'!F200:CP200,'Erfassung Schulungstunden'!$F$5:$CP$5,"Basisschulung Praxis"))</f>
        <v/>
      </c>
      <c r="G195" s="139" t="str">
        <f>IF(AND(D195="",E195="",F195=""),"",IF('Erfassung Schulungstunden'!CQ200=1,"Sollvorgabe erfüllt",IF('Erfassung Schulungstunden'!CR200=1,"Sollvorgabe nicht erfüllt",IF('Erfassung Schulungstunden'!CS200=1,"Wert begründen"))))</f>
        <v/>
      </c>
      <c r="H195" s="142"/>
      <c r="I195" s="142"/>
      <c r="J195" s="165">
        <f t="shared" si="2"/>
        <v>0</v>
      </c>
    </row>
    <row r="196" spans="1:10" x14ac:dyDescent="0.25">
      <c r="A196" s="140" t="str">
        <f>IF('Erfassung Schulungstunden'!A201&lt;&gt;"",'Erfassung Schulungstunden'!A201,"")</f>
        <v/>
      </c>
      <c r="B196" s="156" t="str">
        <f>IF('Erfassung Schulungstunden'!B201="","",'Erfassung Schulungstunden'!B201)</f>
        <v/>
      </c>
      <c r="C196" s="141" t="str">
        <f>IF('Erfassung Schulungstunden'!C201&lt;&gt;"",'Erfassung Schulungstunden'!C201,"")</f>
        <v/>
      </c>
      <c r="D196" s="164" t="str">
        <f>IF('Erfassung Schulungstunden'!A201="","",SUMIFS('Erfassung Schulungstunden'!F201:CP201,'Erfassung Schulungstunden'!$F$5:$CP$5,"Fortbildung"))</f>
        <v/>
      </c>
      <c r="E196" s="164" t="str">
        <f>IF('Erfassung Schulungstunden'!A201="","",SUMIFS('Erfassung Schulungstunden'!F201:CP201,'Erfassung Schulungstunden'!$F$5:$CP$5,"Basisschulung Theorie"))</f>
        <v/>
      </c>
      <c r="F196" s="164" t="str">
        <f>IF('Erfassung Schulungstunden'!A201="","",SUMIFS('Erfassung Schulungstunden'!F201:CP201,'Erfassung Schulungstunden'!$F$5:$CP$5,"Basisschulung Praxis"))</f>
        <v/>
      </c>
      <c r="G196" s="139" t="str">
        <f>IF(AND(D196="",E196="",F196=""),"",IF('Erfassung Schulungstunden'!CQ201=1,"Sollvorgabe erfüllt",IF('Erfassung Schulungstunden'!CR201=1,"Sollvorgabe nicht erfüllt",IF('Erfassung Schulungstunden'!CS201=1,"Wert begründen"))))</f>
        <v/>
      </c>
      <c r="H196" s="142"/>
      <c r="I196" s="142"/>
      <c r="J196" s="165">
        <f t="shared" si="2"/>
        <v>0</v>
      </c>
    </row>
    <row r="197" spans="1:10" x14ac:dyDescent="0.25">
      <c r="A197" s="140" t="str">
        <f>IF('Erfassung Schulungstunden'!A202&lt;&gt;"",'Erfassung Schulungstunden'!A202,"")</f>
        <v/>
      </c>
      <c r="B197" s="156" t="str">
        <f>IF('Erfassung Schulungstunden'!B202="","",'Erfassung Schulungstunden'!B202)</f>
        <v/>
      </c>
      <c r="C197" s="141" t="str">
        <f>IF('Erfassung Schulungstunden'!C202&lt;&gt;"",'Erfassung Schulungstunden'!C202,"")</f>
        <v/>
      </c>
      <c r="D197" s="164" t="str">
        <f>IF('Erfassung Schulungstunden'!A202="","",SUMIFS('Erfassung Schulungstunden'!F202:CP202,'Erfassung Schulungstunden'!$F$5:$CP$5,"Fortbildung"))</f>
        <v/>
      </c>
      <c r="E197" s="164" t="str">
        <f>IF('Erfassung Schulungstunden'!A202="","",SUMIFS('Erfassung Schulungstunden'!F202:CP202,'Erfassung Schulungstunden'!$F$5:$CP$5,"Basisschulung Theorie"))</f>
        <v/>
      </c>
      <c r="F197" s="164" t="str">
        <f>IF('Erfassung Schulungstunden'!A202="","",SUMIFS('Erfassung Schulungstunden'!F202:CP202,'Erfassung Schulungstunden'!$F$5:$CP$5,"Basisschulung Praxis"))</f>
        <v/>
      </c>
      <c r="G197" s="139" t="str">
        <f>IF(AND(D197="",E197="",F197=""),"",IF('Erfassung Schulungstunden'!CQ202=1,"Sollvorgabe erfüllt",IF('Erfassung Schulungstunden'!CR202=1,"Sollvorgabe nicht erfüllt",IF('Erfassung Schulungstunden'!CS202=1,"Wert begründen"))))</f>
        <v/>
      </c>
      <c r="H197" s="142"/>
      <c r="I197" s="142"/>
      <c r="J197" s="165">
        <f t="shared" si="2"/>
        <v>0</v>
      </c>
    </row>
    <row r="198" spans="1:10" x14ac:dyDescent="0.25">
      <c r="A198" s="140" t="str">
        <f>IF('Erfassung Schulungstunden'!A203&lt;&gt;"",'Erfassung Schulungstunden'!A203,"")</f>
        <v/>
      </c>
      <c r="B198" s="156" t="str">
        <f>IF('Erfassung Schulungstunden'!B203="","",'Erfassung Schulungstunden'!B203)</f>
        <v/>
      </c>
      <c r="C198" s="141" t="str">
        <f>IF('Erfassung Schulungstunden'!C203&lt;&gt;"",'Erfassung Schulungstunden'!C203,"")</f>
        <v/>
      </c>
      <c r="D198" s="164" t="str">
        <f>IF('Erfassung Schulungstunden'!A203="","",SUMIFS('Erfassung Schulungstunden'!F203:CP203,'Erfassung Schulungstunden'!$F$5:$CP$5,"Fortbildung"))</f>
        <v/>
      </c>
      <c r="E198" s="164" t="str">
        <f>IF('Erfassung Schulungstunden'!A203="","",SUMIFS('Erfassung Schulungstunden'!F203:CP203,'Erfassung Schulungstunden'!$F$5:$CP$5,"Basisschulung Theorie"))</f>
        <v/>
      </c>
      <c r="F198" s="164" t="str">
        <f>IF('Erfassung Schulungstunden'!A203="","",SUMIFS('Erfassung Schulungstunden'!F203:CP203,'Erfassung Schulungstunden'!$F$5:$CP$5,"Basisschulung Praxis"))</f>
        <v/>
      </c>
      <c r="G198" s="139" t="str">
        <f>IF(AND(D198="",E198="",F198=""),"",IF('Erfassung Schulungstunden'!CQ203=1,"Sollvorgabe erfüllt",IF('Erfassung Schulungstunden'!CR203=1,"Sollvorgabe nicht erfüllt",IF('Erfassung Schulungstunden'!CS203=1,"Wert begründen"))))</f>
        <v/>
      </c>
      <c r="H198" s="142"/>
      <c r="I198" s="142"/>
      <c r="J198" s="165">
        <f t="shared" si="2"/>
        <v>0</v>
      </c>
    </row>
    <row r="199" spans="1:10" x14ac:dyDescent="0.25">
      <c r="A199" s="140" t="str">
        <f>IF('Erfassung Schulungstunden'!A204&lt;&gt;"",'Erfassung Schulungstunden'!A204,"")</f>
        <v/>
      </c>
      <c r="B199" s="156" t="str">
        <f>IF('Erfassung Schulungstunden'!B204="","",'Erfassung Schulungstunden'!B204)</f>
        <v/>
      </c>
      <c r="C199" s="141" t="str">
        <f>IF('Erfassung Schulungstunden'!C204&lt;&gt;"",'Erfassung Schulungstunden'!C204,"")</f>
        <v/>
      </c>
      <c r="D199" s="164" t="str">
        <f>IF('Erfassung Schulungstunden'!A204="","",SUMIFS('Erfassung Schulungstunden'!F204:CP204,'Erfassung Schulungstunden'!$F$5:$CP$5,"Fortbildung"))</f>
        <v/>
      </c>
      <c r="E199" s="164" t="str">
        <f>IF('Erfassung Schulungstunden'!A204="","",SUMIFS('Erfassung Schulungstunden'!F204:CP204,'Erfassung Schulungstunden'!$F$5:$CP$5,"Basisschulung Theorie"))</f>
        <v/>
      </c>
      <c r="F199" s="164" t="str">
        <f>IF('Erfassung Schulungstunden'!A204="","",SUMIFS('Erfassung Schulungstunden'!F204:CP204,'Erfassung Schulungstunden'!$F$5:$CP$5,"Basisschulung Praxis"))</f>
        <v/>
      </c>
      <c r="G199" s="139" t="str">
        <f>IF(AND(D199="",E199="",F199=""),"",IF('Erfassung Schulungstunden'!CQ204=1,"Sollvorgabe erfüllt",IF('Erfassung Schulungstunden'!CR204=1,"Sollvorgabe nicht erfüllt",IF('Erfassung Schulungstunden'!CS204=1,"Wert begründen"))))</f>
        <v/>
      </c>
      <c r="H199" s="142"/>
      <c r="I199" s="142"/>
      <c r="J199" s="165">
        <f t="shared" si="2"/>
        <v>0</v>
      </c>
    </row>
    <row r="200" spans="1:10" x14ac:dyDescent="0.25">
      <c r="A200" s="140" t="str">
        <f>IF('Erfassung Schulungstunden'!A205&lt;&gt;"",'Erfassung Schulungstunden'!A205,"")</f>
        <v/>
      </c>
      <c r="B200" s="156" t="str">
        <f>IF('Erfassung Schulungstunden'!B205="","",'Erfassung Schulungstunden'!B205)</f>
        <v/>
      </c>
      <c r="C200" s="141" t="str">
        <f>IF('Erfassung Schulungstunden'!C205&lt;&gt;"",'Erfassung Schulungstunden'!C205,"")</f>
        <v/>
      </c>
      <c r="D200" s="164" t="str">
        <f>IF('Erfassung Schulungstunden'!A205="","",SUMIFS('Erfassung Schulungstunden'!F205:CP205,'Erfassung Schulungstunden'!$F$5:$CP$5,"Fortbildung"))</f>
        <v/>
      </c>
      <c r="E200" s="164" t="str">
        <f>IF('Erfassung Schulungstunden'!A205="","",SUMIFS('Erfassung Schulungstunden'!F205:CP205,'Erfassung Schulungstunden'!$F$5:$CP$5,"Basisschulung Theorie"))</f>
        <v/>
      </c>
      <c r="F200" s="164" t="str">
        <f>IF('Erfassung Schulungstunden'!A205="","",SUMIFS('Erfassung Schulungstunden'!F205:CP205,'Erfassung Schulungstunden'!$F$5:$CP$5,"Basisschulung Praxis"))</f>
        <v/>
      </c>
      <c r="G200" s="139" t="str">
        <f>IF(AND(D200="",E200="",F200=""),"",IF('Erfassung Schulungstunden'!CQ205=1,"Sollvorgabe erfüllt",IF('Erfassung Schulungstunden'!CR205=1,"Sollvorgabe nicht erfüllt",IF('Erfassung Schulungstunden'!CS205=1,"Wert begründen"))))</f>
        <v/>
      </c>
      <c r="H200" s="142"/>
      <c r="I200" s="142"/>
      <c r="J200" s="165">
        <f t="shared" ref="J200:J206" si="3">COUNTA(H200)</f>
        <v>0</v>
      </c>
    </row>
    <row r="201" spans="1:10" x14ac:dyDescent="0.25">
      <c r="A201" s="140" t="str">
        <f>IF('Erfassung Schulungstunden'!A206&lt;&gt;"",'Erfassung Schulungstunden'!A206,"")</f>
        <v/>
      </c>
      <c r="B201" s="156" t="str">
        <f>IF('Erfassung Schulungstunden'!B206="","",'Erfassung Schulungstunden'!B206)</f>
        <v/>
      </c>
      <c r="C201" s="141" t="str">
        <f>IF('Erfassung Schulungstunden'!C206&lt;&gt;"",'Erfassung Schulungstunden'!C206,"")</f>
        <v/>
      </c>
      <c r="D201" s="164" t="str">
        <f>IF('Erfassung Schulungstunden'!A206="","",SUMIFS('Erfassung Schulungstunden'!F206:CP206,'Erfassung Schulungstunden'!$F$5:$CP$5,"Fortbildung"))</f>
        <v/>
      </c>
      <c r="E201" s="164" t="str">
        <f>IF('Erfassung Schulungstunden'!A206="","",SUMIFS('Erfassung Schulungstunden'!F206:CP206,'Erfassung Schulungstunden'!$F$5:$CP$5,"Basisschulung Theorie"))</f>
        <v/>
      </c>
      <c r="F201" s="164" t="str">
        <f>IF('Erfassung Schulungstunden'!A206="","",SUMIFS('Erfassung Schulungstunden'!F206:CP206,'Erfassung Schulungstunden'!$F$5:$CP$5,"Basisschulung Praxis"))</f>
        <v/>
      </c>
      <c r="G201" s="139" t="str">
        <f>IF(AND(D201="",E201="",F201=""),"",IF('Erfassung Schulungstunden'!CQ206=1,"Sollvorgabe erfüllt",IF('Erfassung Schulungstunden'!CR206=1,"Sollvorgabe nicht erfüllt",IF('Erfassung Schulungstunden'!CS206=1,"Wert begründen"))))</f>
        <v/>
      </c>
      <c r="H201" s="142"/>
      <c r="I201" s="142"/>
      <c r="J201" s="165">
        <f t="shared" si="3"/>
        <v>0</v>
      </c>
    </row>
    <row r="202" spans="1:10" x14ac:dyDescent="0.25">
      <c r="A202" s="140" t="str">
        <f>IF('Erfassung Schulungstunden'!A207&lt;&gt;"",'Erfassung Schulungstunden'!A207,"")</f>
        <v/>
      </c>
      <c r="B202" s="156" t="str">
        <f>IF('Erfassung Schulungstunden'!B207="","",'Erfassung Schulungstunden'!B207)</f>
        <v/>
      </c>
      <c r="C202" s="141" t="str">
        <f>IF('Erfassung Schulungstunden'!C207&lt;&gt;"",'Erfassung Schulungstunden'!C207,"")</f>
        <v/>
      </c>
      <c r="D202" s="164" t="str">
        <f>IF('Erfassung Schulungstunden'!A207="","",SUMIFS('Erfassung Schulungstunden'!F207:CP207,'Erfassung Schulungstunden'!$F$5:$CP$5,"Fortbildung"))</f>
        <v/>
      </c>
      <c r="E202" s="164" t="str">
        <f>IF('Erfassung Schulungstunden'!A207="","",SUMIFS('Erfassung Schulungstunden'!F207:CP207,'Erfassung Schulungstunden'!$F$5:$CP$5,"Basisschulung Theorie"))</f>
        <v/>
      </c>
      <c r="F202" s="164" t="str">
        <f>IF('Erfassung Schulungstunden'!A207="","",SUMIFS('Erfassung Schulungstunden'!F207:CP207,'Erfassung Schulungstunden'!$F$5:$CP$5,"Basisschulung Praxis"))</f>
        <v/>
      </c>
      <c r="G202" s="139" t="str">
        <f>IF(AND(D202="",E202="",F202=""),"",IF('Erfassung Schulungstunden'!CQ207=1,"Sollvorgabe erfüllt",IF('Erfassung Schulungstunden'!CR207=1,"Sollvorgabe nicht erfüllt",IF('Erfassung Schulungstunden'!CS207=1,"Wert begründen"))))</f>
        <v/>
      </c>
      <c r="H202" s="142"/>
      <c r="I202" s="142"/>
      <c r="J202" s="165">
        <f t="shared" si="3"/>
        <v>0</v>
      </c>
    </row>
    <row r="203" spans="1:10" x14ac:dyDescent="0.25">
      <c r="A203" s="140" t="str">
        <f>IF('Erfassung Schulungstunden'!A208&lt;&gt;"",'Erfassung Schulungstunden'!A208,"")</f>
        <v/>
      </c>
      <c r="B203" s="156" t="str">
        <f>IF('Erfassung Schulungstunden'!B208="","",'Erfassung Schulungstunden'!B208)</f>
        <v/>
      </c>
      <c r="C203" s="141" t="str">
        <f>IF('Erfassung Schulungstunden'!C208&lt;&gt;"",'Erfassung Schulungstunden'!C208,"")</f>
        <v/>
      </c>
      <c r="D203" s="164" t="str">
        <f>IF('Erfassung Schulungstunden'!A208="","",SUMIFS('Erfassung Schulungstunden'!F208:CP208,'Erfassung Schulungstunden'!$F$5:$CP$5,"Fortbildung"))</f>
        <v/>
      </c>
      <c r="E203" s="164" t="str">
        <f>IF('Erfassung Schulungstunden'!A208="","",SUMIFS('Erfassung Schulungstunden'!F208:CP208,'Erfassung Schulungstunden'!$F$5:$CP$5,"Basisschulung Theorie"))</f>
        <v/>
      </c>
      <c r="F203" s="164" t="str">
        <f>IF('Erfassung Schulungstunden'!A208="","",SUMIFS('Erfassung Schulungstunden'!F208:CP208,'Erfassung Schulungstunden'!$F$5:$CP$5,"Basisschulung Praxis"))</f>
        <v/>
      </c>
      <c r="G203" s="139" t="str">
        <f>IF(AND(D203="",E203="",F203=""),"",IF('Erfassung Schulungstunden'!CQ208=1,"Sollvorgabe erfüllt",IF('Erfassung Schulungstunden'!CR208=1,"Sollvorgabe nicht erfüllt",IF('Erfassung Schulungstunden'!CS208=1,"Wert begründen"))))</f>
        <v/>
      </c>
      <c r="H203" s="142"/>
      <c r="I203" s="142"/>
      <c r="J203" s="165">
        <f t="shared" si="3"/>
        <v>0</v>
      </c>
    </row>
    <row r="204" spans="1:10" x14ac:dyDescent="0.25">
      <c r="A204" s="140" t="str">
        <f>IF('Erfassung Schulungstunden'!A209&lt;&gt;"",'Erfassung Schulungstunden'!A209,"")</f>
        <v/>
      </c>
      <c r="B204" s="156" t="str">
        <f>IF('Erfassung Schulungstunden'!B209="","",'Erfassung Schulungstunden'!B209)</f>
        <v/>
      </c>
      <c r="C204" s="139" t="str">
        <f>IF('Erfassung Schulungstunden'!C209&lt;&gt;"",'Erfassung Schulungstunden'!C209,"")</f>
        <v/>
      </c>
      <c r="D204" s="164" t="str">
        <f>IF('Erfassung Schulungstunden'!A209="","",SUMIFS('Erfassung Schulungstunden'!F209:CP209,'Erfassung Schulungstunden'!$F$5:$CP$5,"Fortbildung"))</f>
        <v/>
      </c>
      <c r="E204" s="164" t="str">
        <f>IF('Erfassung Schulungstunden'!A209="","",SUMIFS('Erfassung Schulungstunden'!F209:CP209,'Erfassung Schulungstunden'!$F$5:$CP$5,"Basisschulung Theorie"))</f>
        <v/>
      </c>
      <c r="F204" s="164" t="str">
        <f>IF('Erfassung Schulungstunden'!A209="","",SUMIFS('Erfassung Schulungstunden'!F209:CP209,'Erfassung Schulungstunden'!$F$5:$CP$5,"Basisschulung Praxis"))</f>
        <v/>
      </c>
      <c r="G204" s="139" t="str">
        <f>IF(AND(D204="",E204="",F204=""),"",IF('Erfassung Schulungstunden'!CQ209=1,"Sollvorgabe erfüllt",IF('Erfassung Schulungstunden'!CR209=1,"Sollvorgabe nicht erfüllt",IF('Erfassung Schulungstunden'!CS209=1,"Wert begründen"))))</f>
        <v/>
      </c>
      <c r="H204" s="142"/>
      <c r="I204" s="142"/>
      <c r="J204" s="165">
        <f t="shared" si="3"/>
        <v>0</v>
      </c>
    </row>
    <row r="205" spans="1:10" x14ac:dyDescent="0.25">
      <c r="A205" s="140" t="str">
        <f>IF('Erfassung Schulungstunden'!A210&lt;&gt;"",'Erfassung Schulungstunden'!A210,"")</f>
        <v/>
      </c>
      <c r="B205" s="156" t="str">
        <f>IF('Erfassung Schulungstunden'!B210="","",'Erfassung Schulungstunden'!B210)</f>
        <v/>
      </c>
      <c r="C205" s="141" t="str">
        <f>IF('Erfassung Schulungstunden'!C210&lt;&gt;"",'Erfassung Schulungstunden'!C210,"")</f>
        <v/>
      </c>
      <c r="D205" s="164" t="str">
        <f>IF('Erfassung Schulungstunden'!A210="","",SUMIFS('Erfassung Schulungstunden'!F210:CP210,'Erfassung Schulungstunden'!$F$5:$CP$5,"Fortbildung"))</f>
        <v/>
      </c>
      <c r="E205" s="164" t="str">
        <f>IF('Erfassung Schulungstunden'!A210="","",SUMIFS('Erfassung Schulungstunden'!F210:CP210,'Erfassung Schulungstunden'!$F$5:$CP$5,"Basisschulung Theorie"))</f>
        <v/>
      </c>
      <c r="F205" s="164" t="str">
        <f>IF('Erfassung Schulungstunden'!A210="","",SUMIFS('Erfassung Schulungstunden'!F210:CP210,'Erfassung Schulungstunden'!$F$5:$CP$5,"Basisschulung Praxis"))</f>
        <v/>
      </c>
      <c r="G205" s="139" t="str">
        <f>IF(AND(D205="",E205="",F205=""),"",IF('Erfassung Schulungstunden'!CQ210=1,"Sollvorgabe erfüllt",IF('Erfassung Schulungstunden'!CR210=1,"Sollvorgabe nicht erfüllt",IF('Erfassung Schulungstunden'!CS210=1,"Wert begründen"))))</f>
        <v/>
      </c>
      <c r="H205" s="142"/>
      <c r="I205" s="142"/>
      <c r="J205" s="165">
        <f t="shared" si="3"/>
        <v>0</v>
      </c>
    </row>
    <row r="206" spans="1:10" x14ac:dyDescent="0.25">
      <c r="A206" s="140" t="str">
        <f>IF('Erfassung Schulungstunden'!A211&lt;&gt;"",'Erfassung Schulungstunden'!A211,"")</f>
        <v/>
      </c>
      <c r="B206" s="156" t="str">
        <f>IF('Erfassung Schulungstunden'!B211="","",'Erfassung Schulungstunden'!B211)</f>
        <v/>
      </c>
      <c r="C206" s="141" t="str">
        <f>IF('Erfassung Schulungstunden'!C211&lt;&gt;"",'Erfassung Schulungstunden'!C211,"")</f>
        <v/>
      </c>
      <c r="D206" s="164" t="str">
        <f>IF('Erfassung Schulungstunden'!A211="","",SUMIFS('Erfassung Schulungstunden'!F211:CP211,'Erfassung Schulungstunden'!$F$5:$CP$5,"Fortbildung"))</f>
        <v/>
      </c>
      <c r="E206" s="164" t="str">
        <f>IF('Erfassung Schulungstunden'!A211="","",SUMIFS('Erfassung Schulungstunden'!F211:CP211,'Erfassung Schulungstunden'!$F$5:$CP$5,"Basisschulung Theorie"))</f>
        <v/>
      </c>
      <c r="F206" s="164" t="str">
        <f>IF('Erfassung Schulungstunden'!A211="","",SUMIFS('Erfassung Schulungstunden'!F211:CP211,'Erfassung Schulungstunden'!$F$5:$CP$5,"Basisschulung Praxis"))</f>
        <v/>
      </c>
      <c r="G206" s="139" t="str">
        <f>IF(AND(D206="",E206="",F206=""),"",IF('Erfassung Schulungstunden'!CQ211=1,"Sollvorgabe erfüllt",IF('Erfassung Schulungstunden'!CR211=1,"Sollvorgabe nicht erfüllt",IF('Erfassung Schulungstunden'!CS211=1,"Wert begründen"))))</f>
        <v/>
      </c>
      <c r="H206" s="142"/>
      <c r="I206" s="142"/>
      <c r="J206" s="165">
        <f t="shared" si="3"/>
        <v>0</v>
      </c>
    </row>
    <row r="207" spans="1:10" hidden="1" x14ac:dyDescent="0.25">
      <c r="A207" s="138" t="str">
        <f>IF('Erfassung Schulungstunden'!A212&lt;&gt;"",'Erfassung Schulungstunden'!A212,"")</f>
        <v/>
      </c>
      <c r="B207" s="156" t="str">
        <f>IF('Erfassung Schulungstunden'!B212="","",'Erfassung Schulungstunden'!B212)</f>
        <v/>
      </c>
      <c r="C207" s="141" t="str">
        <f>IF('Erfassung Schulungstunden'!C212&lt;&gt;"",'Erfassung Schulungstunden'!C212,"")</f>
        <v/>
      </c>
      <c r="D207" s="164" t="str">
        <f>IF('Erfassung Schulungstunden'!A212="","",SUMIFS('Erfassung Schulungstunden'!F212:CP212,'Erfassung Schulungstunden'!$F$5:$CP$5,"Fortbildung"))</f>
        <v/>
      </c>
      <c r="E207" s="164" t="str">
        <f>IF('Erfassung Schulungstunden'!A212="","",SUMIFS('Erfassung Schulungstunden'!F212:CP212,'Erfassung Schulungstunden'!$F$5:$CP$5,"Basisschulung Theorie"))</f>
        <v/>
      </c>
      <c r="F207" s="164" t="str">
        <f>IF('Erfassung Schulungstunden'!A212="","",SUMIFS('Erfassung Schulungstunden'!F212:CP212,'Erfassung Schulungstunden'!$F$5:$CP$5,"Basisschulung Praxis"))</f>
        <v/>
      </c>
      <c r="G207" s="139" t="str">
        <f>IF(AND(D207="",E207="",F207=""),"",IF('Erfassung Schulungstunden'!CQ212=1,"Sollvorgabe erfüllt",IF('Erfassung Schulungstunden'!CR212=1,"Sollvorgabe nicht erfüllt",IF('Erfassung Schulungstunden'!CS212=1,"Wert begründen"))))</f>
        <v/>
      </c>
      <c r="H207" s="142"/>
      <c r="I207" s="142"/>
      <c r="J207" s="165">
        <f>COUNTA(H207)</f>
        <v>0</v>
      </c>
    </row>
    <row r="208" spans="1:10" hidden="1" x14ac:dyDescent="0.25">
      <c r="A208" s="140" t="str">
        <f>IF('Erfassung Schulungstunden'!A213&lt;&gt;"",'Erfassung Schulungstunden'!A213,"")</f>
        <v/>
      </c>
      <c r="B208" s="156" t="str">
        <f>IF('Erfassung Schulungstunden'!B213="","",'Erfassung Schulungstunden'!B213)</f>
        <v/>
      </c>
      <c r="C208" s="141" t="str">
        <f>IF('Erfassung Schulungstunden'!C213&lt;&gt;"",'Erfassung Schulungstunden'!C213,"")</f>
        <v/>
      </c>
      <c r="D208" s="164" t="str">
        <f>IF('Erfassung Schulungstunden'!A213="","",SUMIFS('Erfassung Schulungstunden'!F213:CP213,'Erfassung Schulungstunden'!$F$5:$CP$5,"Fortbildung"))</f>
        <v/>
      </c>
      <c r="E208" s="164" t="str">
        <f>IF('Erfassung Schulungstunden'!A213="","",SUMIFS('Erfassung Schulungstunden'!F213:CP213,'Erfassung Schulungstunden'!$F$5:$CP$5,"Basisschulung Theorie"))</f>
        <v/>
      </c>
      <c r="F208" s="164" t="str">
        <f>IF('Erfassung Schulungstunden'!A213="","",SUMIFS('Erfassung Schulungstunden'!F213:CP213,'Erfassung Schulungstunden'!$F$5:$CP$5,"Basisschulung Praxis"))</f>
        <v/>
      </c>
      <c r="G208" s="139" t="str">
        <f>IF(AND(D208="",E208="",F208=""),"",IF('Erfassung Schulungstunden'!CQ213=1,"Sollvorgabe erfüllt",IF('Erfassung Schulungstunden'!CR213=1,"Sollvorgabe nicht erfüllt",IF('Erfassung Schulungstunden'!CS213=1,"Wert begründen"))))</f>
        <v/>
      </c>
      <c r="H208" s="142"/>
      <c r="I208" s="142"/>
      <c r="J208" s="165">
        <f t="shared" ref="J208:J261" si="4">COUNTA(H208)</f>
        <v>0</v>
      </c>
    </row>
    <row r="209" spans="1:10" hidden="1" x14ac:dyDescent="0.25">
      <c r="A209" s="140" t="str">
        <f>IF('Erfassung Schulungstunden'!A214&lt;&gt;"",'Erfassung Schulungstunden'!A214,"")</f>
        <v/>
      </c>
      <c r="B209" s="156" t="str">
        <f>IF('Erfassung Schulungstunden'!B214="","",'Erfassung Schulungstunden'!B214)</f>
        <v/>
      </c>
      <c r="C209" s="141" t="str">
        <f>IF('Erfassung Schulungstunden'!C214&lt;&gt;"",'Erfassung Schulungstunden'!C214,"")</f>
        <v/>
      </c>
      <c r="D209" s="164" t="str">
        <f>IF('Erfassung Schulungstunden'!A214="","",SUMIFS('Erfassung Schulungstunden'!F214:CP214,'Erfassung Schulungstunden'!$F$5:$CP$5,"Fortbildung"))</f>
        <v/>
      </c>
      <c r="E209" s="164" t="str">
        <f>IF('Erfassung Schulungstunden'!A214="","",SUMIFS('Erfassung Schulungstunden'!F214:CP214,'Erfassung Schulungstunden'!$F$5:$CP$5,"Basisschulung Theorie"))</f>
        <v/>
      </c>
      <c r="F209" s="164" t="str">
        <f>IF('Erfassung Schulungstunden'!A214="","",SUMIFS('Erfassung Schulungstunden'!F214:CP214,'Erfassung Schulungstunden'!$F$5:$CP$5,"Basisschulung Praxis"))</f>
        <v/>
      </c>
      <c r="G209" s="139" t="str">
        <f>IF(AND(D209="",E209="",F209=""),"",IF('Erfassung Schulungstunden'!CQ214=1,"Sollvorgabe erfüllt",IF('Erfassung Schulungstunden'!CR214=1,"Sollvorgabe nicht erfüllt",IF('Erfassung Schulungstunden'!CS214=1,"Wert begründen"))))</f>
        <v/>
      </c>
      <c r="H209" s="142"/>
      <c r="I209" s="142"/>
      <c r="J209" s="165">
        <f t="shared" si="4"/>
        <v>0</v>
      </c>
    </row>
    <row r="210" spans="1:10" hidden="1" x14ac:dyDescent="0.25">
      <c r="A210" s="140" t="str">
        <f>IF('Erfassung Schulungstunden'!A215&lt;&gt;"",'Erfassung Schulungstunden'!A215,"")</f>
        <v/>
      </c>
      <c r="B210" s="156" t="str">
        <f>IF('Erfassung Schulungstunden'!B215="","",'Erfassung Schulungstunden'!B215)</f>
        <v/>
      </c>
      <c r="C210" s="141" t="str">
        <f>IF('Erfassung Schulungstunden'!C215&lt;&gt;"",'Erfassung Schulungstunden'!C215,"")</f>
        <v/>
      </c>
      <c r="D210" s="164" t="str">
        <f>IF('Erfassung Schulungstunden'!A215="","",SUMIFS('Erfassung Schulungstunden'!F215:CP215,'Erfassung Schulungstunden'!$F$5:$CP$5,"Fortbildung"))</f>
        <v/>
      </c>
      <c r="E210" s="164" t="str">
        <f>IF('Erfassung Schulungstunden'!A215="","",SUMIFS('Erfassung Schulungstunden'!F215:CP215,'Erfassung Schulungstunden'!$F$5:$CP$5,"Basisschulung Theorie"))</f>
        <v/>
      </c>
      <c r="F210" s="164" t="str">
        <f>IF('Erfassung Schulungstunden'!A215="","",SUMIFS('Erfassung Schulungstunden'!F215:CP215,'Erfassung Schulungstunden'!$F$5:$CP$5,"Basisschulung Praxis"))</f>
        <v/>
      </c>
      <c r="G210" s="139" t="str">
        <f>IF(AND(D210="",E210="",F210=""),"",IF('Erfassung Schulungstunden'!CQ215=1,"Sollvorgabe erfüllt",IF('Erfassung Schulungstunden'!CR215=1,"Sollvorgabe nicht erfüllt",IF('Erfassung Schulungstunden'!CS215=1,"Wert begründen"))))</f>
        <v/>
      </c>
      <c r="H210" s="142"/>
      <c r="I210" s="142"/>
      <c r="J210" s="165">
        <f t="shared" si="4"/>
        <v>0</v>
      </c>
    </row>
    <row r="211" spans="1:10" hidden="1" x14ac:dyDescent="0.25">
      <c r="A211" s="140" t="str">
        <f>IF('Erfassung Schulungstunden'!A216&lt;&gt;"",'Erfassung Schulungstunden'!A216,"")</f>
        <v/>
      </c>
      <c r="B211" s="156" t="str">
        <f>IF('Erfassung Schulungstunden'!B216="","",'Erfassung Schulungstunden'!B216)</f>
        <v/>
      </c>
      <c r="C211" s="141" t="str">
        <f>IF('Erfassung Schulungstunden'!C216&lt;&gt;"",'Erfassung Schulungstunden'!C216,"")</f>
        <v/>
      </c>
      <c r="D211" s="164" t="str">
        <f>IF('Erfassung Schulungstunden'!A216="","",SUMIFS('Erfassung Schulungstunden'!F216:CP216,'Erfassung Schulungstunden'!$F$5:$CP$5,"Fortbildung"))</f>
        <v/>
      </c>
      <c r="E211" s="164" t="str">
        <f>IF('Erfassung Schulungstunden'!A216="","",SUMIFS('Erfassung Schulungstunden'!F216:CP216,'Erfassung Schulungstunden'!$F$5:$CP$5,"Basisschulung Theorie"))</f>
        <v/>
      </c>
      <c r="F211" s="164" t="str">
        <f>IF('Erfassung Schulungstunden'!A216="","",SUMIFS('Erfassung Schulungstunden'!F216:CP216,'Erfassung Schulungstunden'!$F$5:$CP$5,"Basisschulung Praxis"))</f>
        <v/>
      </c>
      <c r="G211" s="139" t="str">
        <f>IF(AND(D211="",E211="",F211=""),"",IF('Erfassung Schulungstunden'!CQ216=1,"Sollvorgabe erfüllt",IF('Erfassung Schulungstunden'!CR216=1,"Sollvorgabe nicht erfüllt",IF('Erfassung Schulungstunden'!CS216=1,"Wert begründen"))))</f>
        <v/>
      </c>
      <c r="H211" s="142"/>
      <c r="I211" s="142"/>
      <c r="J211" s="165">
        <f t="shared" si="4"/>
        <v>0</v>
      </c>
    </row>
    <row r="212" spans="1:10" hidden="1" x14ac:dyDescent="0.25">
      <c r="A212" s="140" t="str">
        <f>IF('Erfassung Schulungstunden'!A217&lt;&gt;"",'Erfassung Schulungstunden'!A217,"")</f>
        <v/>
      </c>
      <c r="B212" s="156" t="str">
        <f>IF('Erfassung Schulungstunden'!B217="","",'Erfassung Schulungstunden'!B217)</f>
        <v/>
      </c>
      <c r="C212" s="141" t="str">
        <f>IF('Erfassung Schulungstunden'!C217&lt;&gt;"",'Erfassung Schulungstunden'!C217,"")</f>
        <v/>
      </c>
      <c r="D212" s="164" t="str">
        <f>IF('Erfassung Schulungstunden'!A217="","",SUMIFS('Erfassung Schulungstunden'!F217:CP217,'Erfassung Schulungstunden'!$F$5:$CP$5,"Fortbildung"))</f>
        <v/>
      </c>
      <c r="E212" s="164" t="str">
        <f>IF('Erfassung Schulungstunden'!A217="","",SUMIFS('Erfassung Schulungstunden'!F217:CP217,'Erfassung Schulungstunden'!$F$5:$CP$5,"Basisschulung Theorie"))</f>
        <v/>
      </c>
      <c r="F212" s="164" t="str">
        <f>IF('Erfassung Schulungstunden'!A217="","",SUMIFS('Erfassung Schulungstunden'!F217:CP217,'Erfassung Schulungstunden'!$F$5:$CP$5,"Basisschulung Praxis"))</f>
        <v/>
      </c>
      <c r="G212" s="139" t="str">
        <f>IF(AND(D212="",E212="",F212=""),"",IF('Erfassung Schulungstunden'!CQ217=1,"Sollvorgabe erfüllt",IF('Erfassung Schulungstunden'!CR217=1,"Sollvorgabe nicht erfüllt",IF('Erfassung Schulungstunden'!CS217=1,"Wert begründen"))))</f>
        <v/>
      </c>
      <c r="H212" s="142"/>
      <c r="I212" s="142"/>
      <c r="J212" s="165">
        <f t="shared" si="4"/>
        <v>0</v>
      </c>
    </row>
    <row r="213" spans="1:10" hidden="1" x14ac:dyDescent="0.25">
      <c r="A213" s="140" t="str">
        <f>IF('Erfassung Schulungstunden'!A218&lt;&gt;"",'Erfassung Schulungstunden'!A218,"")</f>
        <v/>
      </c>
      <c r="B213" s="156" t="str">
        <f>IF('Erfassung Schulungstunden'!B218="","",'Erfassung Schulungstunden'!B218)</f>
        <v/>
      </c>
      <c r="C213" s="141" t="str">
        <f>IF('Erfassung Schulungstunden'!C218&lt;&gt;"",'Erfassung Schulungstunden'!C218,"")</f>
        <v/>
      </c>
      <c r="D213" s="164" t="str">
        <f>IF('Erfassung Schulungstunden'!A218="","",SUMIFS('Erfassung Schulungstunden'!F218:CP218,'Erfassung Schulungstunden'!$F$5:$CP$5,"Fortbildung"))</f>
        <v/>
      </c>
      <c r="E213" s="164" t="str">
        <f>IF('Erfassung Schulungstunden'!A218="","",SUMIFS('Erfassung Schulungstunden'!F218:CP218,'Erfassung Schulungstunden'!$F$5:$CP$5,"Basisschulung Theorie"))</f>
        <v/>
      </c>
      <c r="F213" s="164" t="str">
        <f>IF('Erfassung Schulungstunden'!A218="","",SUMIFS('Erfassung Schulungstunden'!F218:CP218,'Erfassung Schulungstunden'!$F$5:$CP$5,"Basisschulung Praxis"))</f>
        <v/>
      </c>
      <c r="G213" s="139" t="str">
        <f>IF(AND(D213="",E213="",F213=""),"",IF('Erfassung Schulungstunden'!CQ218=1,"Sollvorgabe erfüllt",IF('Erfassung Schulungstunden'!CR218=1,"Sollvorgabe nicht erfüllt",IF('Erfassung Schulungstunden'!CS218=1,"Wert begründen"))))</f>
        <v/>
      </c>
      <c r="H213" s="142"/>
      <c r="I213" s="142"/>
      <c r="J213" s="165">
        <f t="shared" si="4"/>
        <v>0</v>
      </c>
    </row>
    <row r="214" spans="1:10" hidden="1" x14ac:dyDescent="0.25">
      <c r="A214" s="140" t="str">
        <f>IF('Erfassung Schulungstunden'!A219&lt;&gt;"",'Erfassung Schulungstunden'!A219,"")</f>
        <v/>
      </c>
      <c r="B214" s="156" t="str">
        <f>IF('Erfassung Schulungstunden'!B219="","",'Erfassung Schulungstunden'!B219)</f>
        <v/>
      </c>
      <c r="C214" s="141" t="str">
        <f>IF('Erfassung Schulungstunden'!C219&lt;&gt;"",'Erfassung Schulungstunden'!C219,"")</f>
        <v/>
      </c>
      <c r="D214" s="164" t="str">
        <f>IF('Erfassung Schulungstunden'!A219="","",SUMIFS('Erfassung Schulungstunden'!F219:CP219,'Erfassung Schulungstunden'!$F$5:$CP$5,"Fortbildung"))</f>
        <v/>
      </c>
      <c r="E214" s="164" t="str">
        <f>IF('Erfassung Schulungstunden'!A219="","",SUMIFS('Erfassung Schulungstunden'!F219:CP219,'Erfassung Schulungstunden'!$F$5:$CP$5,"Basisschulung Theorie"))</f>
        <v/>
      </c>
      <c r="F214" s="164" t="str">
        <f>IF('Erfassung Schulungstunden'!A219="","",SUMIFS('Erfassung Schulungstunden'!F219:CP219,'Erfassung Schulungstunden'!$F$5:$CP$5,"Basisschulung Praxis"))</f>
        <v/>
      </c>
      <c r="G214" s="139" t="str">
        <f>IF(AND(D214="",E214="",F214=""),"",IF('Erfassung Schulungstunden'!CQ219=1,"Sollvorgabe erfüllt",IF('Erfassung Schulungstunden'!CR219=1,"Sollvorgabe nicht erfüllt",IF('Erfassung Schulungstunden'!CS219=1,"Wert begründen"))))</f>
        <v/>
      </c>
      <c r="H214" s="142"/>
      <c r="I214" s="142"/>
      <c r="J214" s="165">
        <f t="shared" si="4"/>
        <v>0</v>
      </c>
    </row>
    <row r="215" spans="1:10" hidden="1" x14ac:dyDescent="0.25">
      <c r="A215" s="140" t="str">
        <f>IF('Erfassung Schulungstunden'!A220&lt;&gt;"",'Erfassung Schulungstunden'!A220,"")</f>
        <v/>
      </c>
      <c r="B215" s="156" t="str">
        <f>IF('Erfassung Schulungstunden'!B220="","",'Erfassung Schulungstunden'!B220)</f>
        <v/>
      </c>
      <c r="C215" s="141" t="str">
        <f>IF('Erfassung Schulungstunden'!C220&lt;&gt;"",'Erfassung Schulungstunden'!C220,"")</f>
        <v/>
      </c>
      <c r="D215" s="164" t="str">
        <f>IF('Erfassung Schulungstunden'!A220="","",SUMIFS('Erfassung Schulungstunden'!F220:CP220,'Erfassung Schulungstunden'!$F$5:$CP$5,"Fortbildung"))</f>
        <v/>
      </c>
      <c r="E215" s="164" t="str">
        <f>IF('Erfassung Schulungstunden'!A220="","",SUMIFS('Erfassung Schulungstunden'!F220:CP220,'Erfassung Schulungstunden'!$F$5:$CP$5,"Basisschulung Theorie"))</f>
        <v/>
      </c>
      <c r="F215" s="164" t="str">
        <f>IF('Erfassung Schulungstunden'!A220="","",SUMIFS('Erfassung Schulungstunden'!F220:CP220,'Erfassung Schulungstunden'!$F$5:$CP$5,"Basisschulung Praxis"))</f>
        <v/>
      </c>
      <c r="G215" s="139" t="str">
        <f>IF(AND(D215="",E215="",F215=""),"",IF('Erfassung Schulungstunden'!CQ220=1,"Sollvorgabe erfüllt",IF('Erfassung Schulungstunden'!CR220=1,"Sollvorgabe nicht erfüllt",IF('Erfassung Schulungstunden'!CS220=1,"Wert begründen"))))</f>
        <v/>
      </c>
      <c r="H215" s="142"/>
      <c r="I215" s="142"/>
      <c r="J215" s="165">
        <f t="shared" si="4"/>
        <v>0</v>
      </c>
    </row>
    <row r="216" spans="1:10" hidden="1" x14ac:dyDescent="0.25">
      <c r="A216" s="140" t="str">
        <f>IF('Erfassung Schulungstunden'!A221&lt;&gt;"",'Erfassung Schulungstunden'!A221,"")</f>
        <v/>
      </c>
      <c r="B216" s="156" t="str">
        <f>IF('Erfassung Schulungstunden'!B221="","",'Erfassung Schulungstunden'!B221)</f>
        <v/>
      </c>
      <c r="C216" s="141" t="str">
        <f>IF('Erfassung Schulungstunden'!C221&lt;&gt;"",'Erfassung Schulungstunden'!C221,"")</f>
        <v/>
      </c>
      <c r="D216" s="164" t="str">
        <f>IF('Erfassung Schulungstunden'!A221="","",SUMIFS('Erfassung Schulungstunden'!F221:CP221,'Erfassung Schulungstunden'!$F$5:$CP$5,"Fortbildung"))</f>
        <v/>
      </c>
      <c r="E216" s="164" t="str">
        <f>IF('Erfassung Schulungstunden'!A221="","",SUMIFS('Erfassung Schulungstunden'!F221:CP221,'Erfassung Schulungstunden'!$F$5:$CP$5,"Basisschulung Theorie"))</f>
        <v/>
      </c>
      <c r="F216" s="164" t="str">
        <f>IF('Erfassung Schulungstunden'!A221="","",SUMIFS('Erfassung Schulungstunden'!F221:CP221,'Erfassung Schulungstunden'!$F$5:$CP$5,"Basisschulung Praxis"))</f>
        <v/>
      </c>
      <c r="G216" s="139" t="str">
        <f>IF(AND(D216="",E216="",F216=""),"",IF('Erfassung Schulungstunden'!CQ221=1,"Sollvorgabe erfüllt",IF('Erfassung Schulungstunden'!CR221=1,"Sollvorgabe nicht erfüllt",IF('Erfassung Schulungstunden'!CS221=1,"Wert begründen"))))</f>
        <v/>
      </c>
      <c r="H216" s="142"/>
      <c r="I216" s="142"/>
      <c r="J216" s="165">
        <f t="shared" si="4"/>
        <v>0</v>
      </c>
    </row>
    <row r="217" spans="1:10" hidden="1" x14ac:dyDescent="0.25">
      <c r="A217" s="140" t="str">
        <f>IF('Erfassung Schulungstunden'!A222&lt;&gt;"",'Erfassung Schulungstunden'!A222,"")</f>
        <v/>
      </c>
      <c r="B217" s="156" t="str">
        <f>IF('Erfassung Schulungstunden'!B222="","",'Erfassung Schulungstunden'!B222)</f>
        <v/>
      </c>
      <c r="C217" s="141" t="str">
        <f>IF('Erfassung Schulungstunden'!C222&lt;&gt;"",'Erfassung Schulungstunden'!C222,"")</f>
        <v/>
      </c>
      <c r="D217" s="164" t="str">
        <f>IF('Erfassung Schulungstunden'!A222="","",SUMIFS('Erfassung Schulungstunden'!F222:CP222,'Erfassung Schulungstunden'!$F$5:$CP$5,"Fortbildung"))</f>
        <v/>
      </c>
      <c r="E217" s="164" t="str">
        <f>IF('Erfassung Schulungstunden'!A222="","",SUMIFS('Erfassung Schulungstunden'!F222:CP222,'Erfassung Schulungstunden'!$F$5:$CP$5,"Basisschulung Theorie"))</f>
        <v/>
      </c>
      <c r="F217" s="164" t="str">
        <f>IF('Erfassung Schulungstunden'!A222="","",SUMIFS('Erfassung Schulungstunden'!F222:CP222,'Erfassung Schulungstunden'!$F$5:$CP$5,"Basisschulung Praxis"))</f>
        <v/>
      </c>
      <c r="G217" s="139" t="str">
        <f>IF(AND(D217="",E217="",F217=""),"",IF('Erfassung Schulungstunden'!CQ222=1,"Sollvorgabe erfüllt",IF('Erfassung Schulungstunden'!CR222=1,"Sollvorgabe nicht erfüllt",IF('Erfassung Schulungstunden'!CS222=1,"Wert begründen"))))</f>
        <v/>
      </c>
      <c r="H217" s="142"/>
      <c r="I217" s="142"/>
      <c r="J217" s="165">
        <f t="shared" si="4"/>
        <v>0</v>
      </c>
    </row>
    <row r="218" spans="1:10" hidden="1" x14ac:dyDescent="0.25">
      <c r="A218" s="140" t="str">
        <f>IF('Erfassung Schulungstunden'!A223&lt;&gt;"",'Erfassung Schulungstunden'!A223,"")</f>
        <v/>
      </c>
      <c r="B218" s="156" t="str">
        <f>IF('Erfassung Schulungstunden'!B223="","",'Erfassung Schulungstunden'!B223)</f>
        <v/>
      </c>
      <c r="C218" s="141" t="str">
        <f>IF('Erfassung Schulungstunden'!C223&lt;&gt;"",'Erfassung Schulungstunden'!C223,"")</f>
        <v/>
      </c>
      <c r="D218" s="164" t="str">
        <f>IF('Erfassung Schulungstunden'!A223="","",SUMIFS('Erfassung Schulungstunden'!F223:CP223,'Erfassung Schulungstunden'!$F$5:$CP$5,"Fortbildung"))</f>
        <v/>
      </c>
      <c r="E218" s="164" t="str">
        <f>IF('Erfassung Schulungstunden'!A223="","",SUMIFS('Erfassung Schulungstunden'!F223:CP223,'Erfassung Schulungstunden'!$F$5:$CP$5,"Basisschulung Theorie"))</f>
        <v/>
      </c>
      <c r="F218" s="164" t="str">
        <f>IF('Erfassung Schulungstunden'!A223="","",SUMIFS('Erfassung Schulungstunden'!F223:CP223,'Erfassung Schulungstunden'!$F$5:$CP$5,"Basisschulung Praxis"))</f>
        <v/>
      </c>
      <c r="G218" s="139" t="str">
        <f>IF(AND(D218="",E218="",F218=""),"",IF('Erfassung Schulungstunden'!CQ223=1,"Sollvorgabe erfüllt",IF('Erfassung Schulungstunden'!CR223=1,"Sollvorgabe nicht erfüllt",IF('Erfassung Schulungstunden'!CS223=1,"Wert begründen"))))</f>
        <v/>
      </c>
      <c r="H218" s="142"/>
      <c r="I218" s="142"/>
      <c r="J218" s="165">
        <f t="shared" si="4"/>
        <v>0</v>
      </c>
    </row>
    <row r="219" spans="1:10" hidden="1" x14ac:dyDescent="0.25">
      <c r="A219" s="140" t="str">
        <f>IF('Erfassung Schulungstunden'!A224&lt;&gt;"",'Erfassung Schulungstunden'!A224,"")</f>
        <v/>
      </c>
      <c r="B219" s="156" t="str">
        <f>IF('Erfassung Schulungstunden'!B224="","",'Erfassung Schulungstunden'!B224)</f>
        <v/>
      </c>
      <c r="C219" s="141" t="str">
        <f>IF('Erfassung Schulungstunden'!C224&lt;&gt;"",'Erfassung Schulungstunden'!C224,"")</f>
        <v/>
      </c>
      <c r="D219" s="164" t="str">
        <f>IF('Erfassung Schulungstunden'!A224="","",SUMIFS('Erfassung Schulungstunden'!F224:CP224,'Erfassung Schulungstunden'!$F$5:$CP$5,"Fortbildung"))</f>
        <v/>
      </c>
      <c r="E219" s="164" t="str">
        <f>IF('Erfassung Schulungstunden'!A224="","",SUMIFS('Erfassung Schulungstunden'!F224:CP224,'Erfassung Schulungstunden'!$F$5:$CP$5,"Basisschulung Theorie"))</f>
        <v/>
      </c>
      <c r="F219" s="164" t="str">
        <f>IF('Erfassung Schulungstunden'!A224="","",SUMIFS('Erfassung Schulungstunden'!F224:CP224,'Erfassung Schulungstunden'!$F$5:$CP$5,"Basisschulung Praxis"))</f>
        <v/>
      </c>
      <c r="G219" s="139" t="str">
        <f>IF(AND(D219="",E219="",F219=""),"",IF('Erfassung Schulungstunden'!CQ224=1,"Sollvorgabe erfüllt",IF('Erfassung Schulungstunden'!CR224=1,"Sollvorgabe nicht erfüllt",IF('Erfassung Schulungstunden'!CS224=1,"Wert begründen"))))</f>
        <v/>
      </c>
      <c r="H219" s="142"/>
      <c r="I219" s="142"/>
      <c r="J219" s="165">
        <f t="shared" si="4"/>
        <v>0</v>
      </c>
    </row>
    <row r="220" spans="1:10" hidden="1" x14ac:dyDescent="0.25">
      <c r="A220" s="140" t="str">
        <f>IF('Erfassung Schulungstunden'!A225&lt;&gt;"",'Erfassung Schulungstunden'!A225,"")</f>
        <v/>
      </c>
      <c r="B220" s="156" t="str">
        <f>IF('Erfassung Schulungstunden'!B225="","",'Erfassung Schulungstunden'!B225)</f>
        <v/>
      </c>
      <c r="C220" s="141" t="str">
        <f>IF('Erfassung Schulungstunden'!C225&lt;&gt;"",'Erfassung Schulungstunden'!C225,"")</f>
        <v/>
      </c>
      <c r="D220" s="164" t="str">
        <f>IF('Erfassung Schulungstunden'!A225="","",SUMIFS('Erfassung Schulungstunden'!F225:CP225,'Erfassung Schulungstunden'!$F$5:$CP$5,"Fortbildung"))</f>
        <v/>
      </c>
      <c r="E220" s="164" t="str">
        <f>IF('Erfassung Schulungstunden'!A225="","",SUMIFS('Erfassung Schulungstunden'!F225:CP225,'Erfassung Schulungstunden'!$F$5:$CP$5,"Basisschulung Theorie"))</f>
        <v/>
      </c>
      <c r="F220" s="164" t="str">
        <f>IF('Erfassung Schulungstunden'!A225="","",SUMIFS('Erfassung Schulungstunden'!F225:CP225,'Erfassung Schulungstunden'!$F$5:$CP$5,"Basisschulung Praxis"))</f>
        <v/>
      </c>
      <c r="G220" s="139" t="str">
        <f>IF(AND(D220="",E220="",F220=""),"",IF('Erfassung Schulungstunden'!CQ225=1,"Sollvorgabe erfüllt",IF('Erfassung Schulungstunden'!CR225=1,"Sollvorgabe nicht erfüllt",IF('Erfassung Schulungstunden'!CS225=1,"Wert begründen"))))</f>
        <v/>
      </c>
      <c r="H220" s="142"/>
      <c r="I220" s="142"/>
      <c r="J220" s="165">
        <f t="shared" si="4"/>
        <v>0</v>
      </c>
    </row>
    <row r="221" spans="1:10" hidden="1" x14ac:dyDescent="0.25">
      <c r="A221" s="140" t="str">
        <f>IF('Erfassung Schulungstunden'!A226&lt;&gt;"",'Erfassung Schulungstunden'!A226,"")</f>
        <v/>
      </c>
      <c r="B221" s="156" t="str">
        <f>IF('Erfassung Schulungstunden'!B226="","",'Erfassung Schulungstunden'!B226)</f>
        <v/>
      </c>
      <c r="C221" s="141" t="str">
        <f>IF('Erfassung Schulungstunden'!C226&lt;&gt;"",'Erfassung Schulungstunden'!C226,"")</f>
        <v/>
      </c>
      <c r="D221" s="164" t="str">
        <f>IF('Erfassung Schulungstunden'!A226="","",SUMIFS('Erfassung Schulungstunden'!F226:CP226,'Erfassung Schulungstunden'!$F$5:$CP$5,"Fortbildung"))</f>
        <v/>
      </c>
      <c r="E221" s="164" t="str">
        <f>IF('Erfassung Schulungstunden'!A226="","",SUMIFS('Erfassung Schulungstunden'!F226:CP226,'Erfassung Schulungstunden'!$F$5:$CP$5,"Basisschulung Theorie"))</f>
        <v/>
      </c>
      <c r="F221" s="164" t="str">
        <f>IF('Erfassung Schulungstunden'!A226="","",SUMIFS('Erfassung Schulungstunden'!F226:CP226,'Erfassung Schulungstunden'!$F$5:$CP$5,"Basisschulung Praxis"))</f>
        <v/>
      </c>
      <c r="G221" s="139" t="str">
        <f>IF(AND(D221="",E221="",F221=""),"",IF('Erfassung Schulungstunden'!CQ226=1,"Sollvorgabe erfüllt",IF('Erfassung Schulungstunden'!CR226=1,"Sollvorgabe nicht erfüllt",IF('Erfassung Schulungstunden'!CS226=1,"Wert begründen"))))</f>
        <v/>
      </c>
      <c r="H221" s="142"/>
      <c r="I221" s="142"/>
      <c r="J221" s="165">
        <f t="shared" si="4"/>
        <v>0</v>
      </c>
    </row>
    <row r="222" spans="1:10" hidden="1" x14ac:dyDescent="0.25">
      <c r="A222" s="140" t="str">
        <f>IF('Erfassung Schulungstunden'!A227&lt;&gt;"",'Erfassung Schulungstunden'!A227,"")</f>
        <v/>
      </c>
      <c r="B222" s="156" t="str">
        <f>IF('Erfassung Schulungstunden'!B227="","",'Erfassung Schulungstunden'!B227)</f>
        <v/>
      </c>
      <c r="C222" s="141" t="str">
        <f>IF('Erfassung Schulungstunden'!C227&lt;&gt;"",'Erfassung Schulungstunden'!C227,"")</f>
        <v/>
      </c>
      <c r="D222" s="164" t="str">
        <f>IF('Erfassung Schulungstunden'!A227="","",SUMIFS('Erfassung Schulungstunden'!F227:CP227,'Erfassung Schulungstunden'!$F$5:$CP$5,"Fortbildung"))</f>
        <v/>
      </c>
      <c r="E222" s="164" t="str">
        <f>IF('Erfassung Schulungstunden'!A227="","",SUMIFS('Erfassung Schulungstunden'!F227:CP227,'Erfassung Schulungstunden'!$F$5:$CP$5,"Basisschulung Theorie"))</f>
        <v/>
      </c>
      <c r="F222" s="164" t="str">
        <f>IF('Erfassung Schulungstunden'!A227="","",SUMIFS('Erfassung Schulungstunden'!F227:CP227,'Erfassung Schulungstunden'!$F$5:$CP$5,"Basisschulung Praxis"))</f>
        <v/>
      </c>
      <c r="G222" s="139" t="str">
        <f>IF(AND(D222="",E222="",F222=""),"",IF('Erfassung Schulungstunden'!CQ227=1,"Sollvorgabe erfüllt",IF('Erfassung Schulungstunden'!CR227=1,"Sollvorgabe nicht erfüllt",IF('Erfassung Schulungstunden'!CS227=1,"Wert begründen"))))</f>
        <v/>
      </c>
      <c r="H222" s="142"/>
      <c r="I222" s="142"/>
      <c r="J222" s="165">
        <f t="shared" si="4"/>
        <v>0</v>
      </c>
    </row>
    <row r="223" spans="1:10" hidden="1" x14ac:dyDescent="0.25">
      <c r="A223" s="140" t="str">
        <f>IF('Erfassung Schulungstunden'!A228&lt;&gt;"",'Erfassung Schulungstunden'!A228,"")</f>
        <v/>
      </c>
      <c r="B223" s="156" t="str">
        <f>IF('Erfassung Schulungstunden'!B228="","",'Erfassung Schulungstunden'!B228)</f>
        <v/>
      </c>
      <c r="C223" s="141" t="str">
        <f>IF('Erfassung Schulungstunden'!C228&lt;&gt;"",'Erfassung Schulungstunden'!C228,"")</f>
        <v/>
      </c>
      <c r="D223" s="164" t="str">
        <f>IF('Erfassung Schulungstunden'!A228="","",SUMIFS('Erfassung Schulungstunden'!F228:CP228,'Erfassung Schulungstunden'!$F$5:$CP$5,"Fortbildung"))</f>
        <v/>
      </c>
      <c r="E223" s="164" t="str">
        <f>IF('Erfassung Schulungstunden'!A228="","",SUMIFS('Erfassung Schulungstunden'!F228:CP228,'Erfassung Schulungstunden'!$F$5:$CP$5,"Basisschulung Theorie"))</f>
        <v/>
      </c>
      <c r="F223" s="164" t="str">
        <f>IF('Erfassung Schulungstunden'!A228="","",SUMIFS('Erfassung Schulungstunden'!F228:CP228,'Erfassung Schulungstunden'!$F$5:$CP$5,"Basisschulung Praxis"))</f>
        <v/>
      </c>
      <c r="G223" s="139" t="str">
        <f>IF(AND(D223="",E223="",F223=""),"",IF('Erfassung Schulungstunden'!CQ228=1,"Sollvorgabe erfüllt",IF('Erfassung Schulungstunden'!CR228=1,"Sollvorgabe nicht erfüllt",IF('Erfassung Schulungstunden'!CS228=1,"Wert begründen"))))</f>
        <v/>
      </c>
      <c r="H223" s="142"/>
      <c r="I223" s="142"/>
      <c r="J223" s="165">
        <f t="shared" si="4"/>
        <v>0</v>
      </c>
    </row>
    <row r="224" spans="1:10" hidden="1" x14ac:dyDescent="0.25">
      <c r="A224" s="140" t="str">
        <f>IF('Erfassung Schulungstunden'!A229&lt;&gt;"",'Erfassung Schulungstunden'!A229,"")</f>
        <v/>
      </c>
      <c r="B224" s="156" t="str">
        <f>IF('Erfassung Schulungstunden'!B229="","",'Erfassung Schulungstunden'!B229)</f>
        <v/>
      </c>
      <c r="C224" s="141" t="str">
        <f>IF('Erfassung Schulungstunden'!C229&lt;&gt;"",'Erfassung Schulungstunden'!C229,"")</f>
        <v/>
      </c>
      <c r="D224" s="164" t="str">
        <f>IF('Erfassung Schulungstunden'!A229="","",SUMIFS('Erfassung Schulungstunden'!F229:CP229,'Erfassung Schulungstunden'!$F$5:$CP$5,"Fortbildung"))</f>
        <v/>
      </c>
      <c r="E224" s="164" t="str">
        <f>IF('Erfassung Schulungstunden'!A229="","",SUMIFS('Erfassung Schulungstunden'!F229:CP229,'Erfassung Schulungstunden'!$F$5:$CP$5,"Basisschulung Theorie"))</f>
        <v/>
      </c>
      <c r="F224" s="164" t="str">
        <f>IF('Erfassung Schulungstunden'!A229="","",SUMIFS('Erfassung Schulungstunden'!F229:CP229,'Erfassung Schulungstunden'!$F$5:$CP$5,"Basisschulung Praxis"))</f>
        <v/>
      </c>
      <c r="G224" s="139" t="str">
        <f>IF(AND(D224="",E224="",F224=""),"",IF('Erfassung Schulungstunden'!CQ229=1,"Sollvorgabe erfüllt",IF('Erfassung Schulungstunden'!CR229=1,"Sollvorgabe nicht erfüllt",IF('Erfassung Schulungstunden'!CS229=1,"Wert begründen"))))</f>
        <v/>
      </c>
      <c r="H224" s="142"/>
      <c r="I224" s="142"/>
      <c r="J224" s="165">
        <f t="shared" si="4"/>
        <v>0</v>
      </c>
    </row>
    <row r="225" spans="1:10" hidden="1" x14ac:dyDescent="0.25">
      <c r="A225" s="140" t="str">
        <f>IF('Erfassung Schulungstunden'!A230&lt;&gt;"",'Erfassung Schulungstunden'!A230,"")</f>
        <v/>
      </c>
      <c r="B225" s="156" t="str">
        <f>IF('Erfassung Schulungstunden'!B230="","",'Erfassung Schulungstunden'!B230)</f>
        <v/>
      </c>
      <c r="C225" s="141" t="str">
        <f>IF('Erfassung Schulungstunden'!C230&lt;&gt;"",'Erfassung Schulungstunden'!C230,"")</f>
        <v/>
      </c>
      <c r="D225" s="164" t="str">
        <f>IF('Erfassung Schulungstunden'!A230="","",SUMIFS('Erfassung Schulungstunden'!F230:CP230,'Erfassung Schulungstunden'!$F$5:$CP$5,"Fortbildung"))</f>
        <v/>
      </c>
      <c r="E225" s="164" t="str">
        <f>IF('Erfassung Schulungstunden'!A230="","",SUMIFS('Erfassung Schulungstunden'!F230:CP230,'Erfassung Schulungstunden'!$F$5:$CP$5,"Basisschulung Theorie"))</f>
        <v/>
      </c>
      <c r="F225" s="164" t="str">
        <f>IF('Erfassung Schulungstunden'!A230="","",SUMIFS('Erfassung Schulungstunden'!F230:CP230,'Erfassung Schulungstunden'!$F$5:$CP$5,"Basisschulung Praxis"))</f>
        <v/>
      </c>
      <c r="G225" s="139" t="str">
        <f>IF(AND(D225="",E225="",F225=""),"",IF('Erfassung Schulungstunden'!CQ230=1,"Sollvorgabe erfüllt",IF('Erfassung Schulungstunden'!CR230=1,"Sollvorgabe nicht erfüllt",IF('Erfassung Schulungstunden'!CS230=1,"Wert begründen"))))</f>
        <v/>
      </c>
      <c r="H225" s="142"/>
      <c r="I225" s="142"/>
      <c r="J225" s="165">
        <f t="shared" si="4"/>
        <v>0</v>
      </c>
    </row>
    <row r="226" spans="1:10" hidden="1" x14ac:dyDescent="0.25">
      <c r="A226" s="140" t="str">
        <f>IF('Erfassung Schulungstunden'!A231&lt;&gt;"",'Erfassung Schulungstunden'!A231,"")</f>
        <v/>
      </c>
      <c r="B226" s="156" t="str">
        <f>IF('Erfassung Schulungstunden'!B231="","",'Erfassung Schulungstunden'!B231)</f>
        <v/>
      </c>
      <c r="C226" s="141" t="str">
        <f>IF('Erfassung Schulungstunden'!C231&lt;&gt;"",'Erfassung Schulungstunden'!C231,"")</f>
        <v/>
      </c>
      <c r="D226" s="164" t="str">
        <f>IF('Erfassung Schulungstunden'!A231="","",SUMIFS('Erfassung Schulungstunden'!F231:CP231,'Erfassung Schulungstunden'!$F$5:$CP$5,"Fortbildung"))</f>
        <v/>
      </c>
      <c r="E226" s="164" t="str">
        <f>IF('Erfassung Schulungstunden'!A231="","",SUMIFS('Erfassung Schulungstunden'!F231:CP231,'Erfassung Schulungstunden'!$F$5:$CP$5,"Basisschulung Theorie"))</f>
        <v/>
      </c>
      <c r="F226" s="164" t="str">
        <f>IF('Erfassung Schulungstunden'!A231="","",SUMIFS('Erfassung Schulungstunden'!F231:CP231,'Erfassung Schulungstunden'!$F$5:$CP$5,"Basisschulung Praxis"))</f>
        <v/>
      </c>
      <c r="G226" s="139" t="str">
        <f>IF(AND(D226="",E226="",F226=""),"",IF('Erfassung Schulungstunden'!CQ231=1,"Sollvorgabe erfüllt",IF('Erfassung Schulungstunden'!CR231=1,"Sollvorgabe nicht erfüllt",IF('Erfassung Schulungstunden'!CS231=1,"Wert begründen"))))</f>
        <v/>
      </c>
      <c r="H226" s="142"/>
      <c r="I226" s="142"/>
      <c r="J226" s="165">
        <f t="shared" si="4"/>
        <v>0</v>
      </c>
    </row>
    <row r="227" spans="1:10" hidden="1" x14ac:dyDescent="0.25">
      <c r="A227" s="140" t="str">
        <f>IF('Erfassung Schulungstunden'!A232&lt;&gt;"",'Erfassung Schulungstunden'!A232,"")</f>
        <v/>
      </c>
      <c r="B227" s="156" t="str">
        <f>IF('Erfassung Schulungstunden'!B232="","",'Erfassung Schulungstunden'!B232)</f>
        <v/>
      </c>
      <c r="C227" s="141" t="str">
        <f>IF('Erfassung Schulungstunden'!C232&lt;&gt;"",'Erfassung Schulungstunden'!C232,"")</f>
        <v/>
      </c>
      <c r="D227" s="164" t="str">
        <f>IF('Erfassung Schulungstunden'!A232="","",SUMIFS('Erfassung Schulungstunden'!F232:CP232,'Erfassung Schulungstunden'!$F$5:$CP$5,"Fortbildung"))</f>
        <v/>
      </c>
      <c r="E227" s="164" t="str">
        <f>IF('Erfassung Schulungstunden'!A232="","",SUMIFS('Erfassung Schulungstunden'!F232:CP232,'Erfassung Schulungstunden'!$F$5:$CP$5,"Basisschulung Theorie"))</f>
        <v/>
      </c>
      <c r="F227" s="164" t="str">
        <f>IF('Erfassung Schulungstunden'!A232="","",SUMIFS('Erfassung Schulungstunden'!F232:CP232,'Erfassung Schulungstunden'!$F$5:$CP$5,"Basisschulung Praxis"))</f>
        <v/>
      </c>
      <c r="G227" s="139" t="str">
        <f>IF(AND(D227="",E227="",F227=""),"",IF('Erfassung Schulungstunden'!CQ232=1,"Sollvorgabe erfüllt",IF('Erfassung Schulungstunden'!CR232=1,"Sollvorgabe nicht erfüllt",IF('Erfassung Schulungstunden'!CS232=1,"Wert begründen"))))</f>
        <v/>
      </c>
      <c r="H227" s="142"/>
      <c r="I227" s="142"/>
      <c r="J227" s="165">
        <f t="shared" si="4"/>
        <v>0</v>
      </c>
    </row>
    <row r="228" spans="1:10" hidden="1" x14ac:dyDescent="0.25">
      <c r="A228" s="140" t="str">
        <f>IF('Erfassung Schulungstunden'!A233&lt;&gt;"",'Erfassung Schulungstunden'!A233,"")</f>
        <v/>
      </c>
      <c r="B228" s="156" t="str">
        <f>IF('Erfassung Schulungstunden'!B233="","",'Erfassung Schulungstunden'!B233)</f>
        <v/>
      </c>
      <c r="C228" s="141" t="str">
        <f>IF('Erfassung Schulungstunden'!C233&lt;&gt;"",'Erfassung Schulungstunden'!C233,"")</f>
        <v/>
      </c>
      <c r="D228" s="164" t="str">
        <f>IF('Erfassung Schulungstunden'!A233="","",SUMIFS('Erfassung Schulungstunden'!F233:CP233,'Erfassung Schulungstunden'!$F$5:$CP$5,"Fortbildung"))</f>
        <v/>
      </c>
      <c r="E228" s="164" t="str">
        <f>IF('Erfassung Schulungstunden'!A233="","",SUMIFS('Erfassung Schulungstunden'!F233:CP233,'Erfassung Schulungstunden'!$F$5:$CP$5,"Basisschulung Theorie"))</f>
        <v/>
      </c>
      <c r="F228" s="164" t="str">
        <f>IF('Erfassung Schulungstunden'!A233="","",SUMIFS('Erfassung Schulungstunden'!F233:CP233,'Erfassung Schulungstunden'!$F$5:$CP$5,"Basisschulung Praxis"))</f>
        <v/>
      </c>
      <c r="G228" s="139" t="str">
        <f>IF(AND(D228="",E228="",F228=""),"",IF('Erfassung Schulungstunden'!CQ233=1,"Sollvorgabe erfüllt",IF('Erfassung Schulungstunden'!CR233=1,"Sollvorgabe nicht erfüllt",IF('Erfassung Schulungstunden'!CS233=1,"Wert begründen"))))</f>
        <v/>
      </c>
      <c r="H228" s="142"/>
      <c r="I228" s="142"/>
      <c r="J228" s="165">
        <f t="shared" si="4"/>
        <v>0</v>
      </c>
    </row>
    <row r="229" spans="1:10" hidden="1" x14ac:dyDescent="0.25">
      <c r="A229" s="140" t="str">
        <f>IF('Erfassung Schulungstunden'!A234&lt;&gt;"",'Erfassung Schulungstunden'!A234,"")</f>
        <v/>
      </c>
      <c r="B229" s="156" t="str">
        <f>IF('Erfassung Schulungstunden'!B234="","",'Erfassung Schulungstunden'!B234)</f>
        <v/>
      </c>
      <c r="C229" s="141" t="str">
        <f>IF('Erfassung Schulungstunden'!C234&lt;&gt;"",'Erfassung Schulungstunden'!C234,"")</f>
        <v/>
      </c>
      <c r="D229" s="164" t="str">
        <f>IF('Erfassung Schulungstunden'!A234="","",SUMIFS('Erfassung Schulungstunden'!F234:CP234,'Erfassung Schulungstunden'!$F$5:$CP$5,"Fortbildung"))</f>
        <v/>
      </c>
      <c r="E229" s="164" t="str">
        <f>IF('Erfassung Schulungstunden'!A234="","",SUMIFS('Erfassung Schulungstunden'!F234:CP234,'Erfassung Schulungstunden'!$F$5:$CP$5,"Basisschulung Theorie"))</f>
        <v/>
      </c>
      <c r="F229" s="164" t="str">
        <f>IF('Erfassung Schulungstunden'!A234="","",SUMIFS('Erfassung Schulungstunden'!F234:CP234,'Erfassung Schulungstunden'!$F$5:$CP$5,"Basisschulung Praxis"))</f>
        <v/>
      </c>
      <c r="G229" s="139" t="str">
        <f>IF(AND(D229="",E229="",F229=""),"",IF('Erfassung Schulungstunden'!CQ234=1,"Sollvorgabe erfüllt",IF('Erfassung Schulungstunden'!CR234=1,"Sollvorgabe nicht erfüllt",IF('Erfassung Schulungstunden'!CS234=1,"Wert begründen"))))</f>
        <v/>
      </c>
      <c r="H229" s="142"/>
      <c r="I229" s="142"/>
      <c r="J229" s="165">
        <f t="shared" si="4"/>
        <v>0</v>
      </c>
    </row>
    <row r="230" spans="1:10" hidden="1" x14ac:dyDescent="0.25">
      <c r="A230" s="140" t="str">
        <f>IF('Erfassung Schulungstunden'!A235&lt;&gt;"",'Erfassung Schulungstunden'!A235,"")</f>
        <v/>
      </c>
      <c r="B230" s="156" t="str">
        <f>IF('Erfassung Schulungstunden'!B235="","",'Erfassung Schulungstunden'!B235)</f>
        <v/>
      </c>
      <c r="C230" s="141" t="str">
        <f>IF('Erfassung Schulungstunden'!C235&lt;&gt;"",'Erfassung Schulungstunden'!C235,"")</f>
        <v/>
      </c>
      <c r="D230" s="164" t="str">
        <f>IF('Erfassung Schulungstunden'!A235="","",SUMIFS('Erfassung Schulungstunden'!F235:CP235,'Erfassung Schulungstunden'!$F$5:$CP$5,"Fortbildung"))</f>
        <v/>
      </c>
      <c r="E230" s="164" t="str">
        <f>IF('Erfassung Schulungstunden'!A235="","",SUMIFS('Erfassung Schulungstunden'!F235:CP235,'Erfassung Schulungstunden'!$F$5:$CP$5,"Basisschulung Theorie"))</f>
        <v/>
      </c>
      <c r="F230" s="164" t="str">
        <f>IF('Erfassung Schulungstunden'!A235="","",SUMIFS('Erfassung Schulungstunden'!F235:CP235,'Erfassung Schulungstunden'!$F$5:$CP$5,"Basisschulung Praxis"))</f>
        <v/>
      </c>
      <c r="G230" s="139" t="str">
        <f>IF(AND(D230="",E230="",F230=""),"",IF('Erfassung Schulungstunden'!CQ235=1,"Sollvorgabe erfüllt",IF('Erfassung Schulungstunden'!CR235=1,"Sollvorgabe nicht erfüllt",IF('Erfassung Schulungstunden'!CS235=1,"Wert begründen"))))</f>
        <v/>
      </c>
      <c r="H230" s="142"/>
      <c r="I230" s="142"/>
      <c r="J230" s="165">
        <f t="shared" si="4"/>
        <v>0</v>
      </c>
    </row>
    <row r="231" spans="1:10" hidden="1" x14ac:dyDescent="0.25">
      <c r="A231" s="140" t="str">
        <f>IF('Erfassung Schulungstunden'!A236&lt;&gt;"",'Erfassung Schulungstunden'!A236,"")</f>
        <v/>
      </c>
      <c r="B231" s="156" t="str">
        <f>IF('Erfassung Schulungstunden'!B236="","",'Erfassung Schulungstunden'!B236)</f>
        <v/>
      </c>
      <c r="C231" s="141" t="str">
        <f>IF('Erfassung Schulungstunden'!C236&lt;&gt;"",'Erfassung Schulungstunden'!C236,"")</f>
        <v/>
      </c>
      <c r="D231" s="164" t="str">
        <f>IF('Erfassung Schulungstunden'!A236="","",SUMIFS('Erfassung Schulungstunden'!F236:CP236,'Erfassung Schulungstunden'!$F$5:$CP$5,"Fortbildung"))</f>
        <v/>
      </c>
      <c r="E231" s="164" t="str">
        <f>IF('Erfassung Schulungstunden'!A236="","",SUMIFS('Erfassung Schulungstunden'!F236:CP236,'Erfassung Schulungstunden'!$F$5:$CP$5,"Basisschulung Theorie"))</f>
        <v/>
      </c>
      <c r="F231" s="164" t="str">
        <f>IF('Erfassung Schulungstunden'!A236="","",SUMIFS('Erfassung Schulungstunden'!F236:CP236,'Erfassung Schulungstunden'!$F$5:$CP$5,"Basisschulung Praxis"))</f>
        <v/>
      </c>
      <c r="G231" s="139" t="str">
        <f>IF(AND(D231="",E231="",F231=""),"",IF('Erfassung Schulungstunden'!CQ236=1,"Sollvorgabe erfüllt",IF('Erfassung Schulungstunden'!CR236=1,"Sollvorgabe nicht erfüllt",IF('Erfassung Schulungstunden'!CS236=1,"Wert begründen"))))</f>
        <v/>
      </c>
      <c r="H231" s="142"/>
      <c r="I231" s="142"/>
      <c r="J231" s="165">
        <f t="shared" si="4"/>
        <v>0</v>
      </c>
    </row>
    <row r="232" spans="1:10" hidden="1" x14ac:dyDescent="0.25">
      <c r="A232" s="140" t="str">
        <f>IF('Erfassung Schulungstunden'!A237&lt;&gt;"",'Erfassung Schulungstunden'!A237,"")</f>
        <v/>
      </c>
      <c r="B232" s="156" t="str">
        <f>IF('Erfassung Schulungstunden'!B237="","",'Erfassung Schulungstunden'!B237)</f>
        <v/>
      </c>
      <c r="C232" s="141" t="str">
        <f>IF('Erfassung Schulungstunden'!C237&lt;&gt;"",'Erfassung Schulungstunden'!C237,"")</f>
        <v/>
      </c>
      <c r="D232" s="164" t="str">
        <f>IF('Erfassung Schulungstunden'!A237="","",SUMIFS('Erfassung Schulungstunden'!F237:CP237,'Erfassung Schulungstunden'!$F$5:$CP$5,"Fortbildung"))</f>
        <v/>
      </c>
      <c r="E232" s="164" t="str">
        <f>IF('Erfassung Schulungstunden'!A237="","",SUMIFS('Erfassung Schulungstunden'!F237:CP237,'Erfassung Schulungstunden'!$F$5:$CP$5,"Basisschulung Theorie"))</f>
        <v/>
      </c>
      <c r="F232" s="164" t="str">
        <f>IF('Erfassung Schulungstunden'!A237="","",SUMIFS('Erfassung Schulungstunden'!F237:CP237,'Erfassung Schulungstunden'!$F$5:$CP$5,"Basisschulung Praxis"))</f>
        <v/>
      </c>
      <c r="G232" s="139" t="str">
        <f>IF(AND(D232="",E232="",F232=""),"",IF('Erfassung Schulungstunden'!CQ237=1,"Sollvorgabe erfüllt",IF('Erfassung Schulungstunden'!CR237=1,"Sollvorgabe nicht erfüllt",IF('Erfassung Schulungstunden'!CS237=1,"Wert begründen"))))</f>
        <v/>
      </c>
      <c r="H232" s="142"/>
      <c r="I232" s="142"/>
      <c r="J232" s="165">
        <f t="shared" si="4"/>
        <v>0</v>
      </c>
    </row>
    <row r="233" spans="1:10" hidden="1" x14ac:dyDescent="0.25">
      <c r="A233" s="140" t="str">
        <f>IF('Erfassung Schulungstunden'!A238&lt;&gt;"",'Erfassung Schulungstunden'!A238,"")</f>
        <v/>
      </c>
      <c r="B233" s="156" t="str">
        <f>IF('Erfassung Schulungstunden'!B238="","",'Erfassung Schulungstunden'!B238)</f>
        <v/>
      </c>
      <c r="C233" s="141" t="str">
        <f>IF('Erfassung Schulungstunden'!C238&lt;&gt;"",'Erfassung Schulungstunden'!C238,"")</f>
        <v/>
      </c>
      <c r="D233" s="164" t="str">
        <f>IF('Erfassung Schulungstunden'!A238="","",SUMIFS('Erfassung Schulungstunden'!F238:CP238,'Erfassung Schulungstunden'!$F$5:$CP$5,"Fortbildung"))</f>
        <v/>
      </c>
      <c r="E233" s="164" t="str">
        <f>IF('Erfassung Schulungstunden'!A238="","",SUMIFS('Erfassung Schulungstunden'!F238:CP238,'Erfassung Schulungstunden'!$F$5:$CP$5,"Basisschulung Theorie"))</f>
        <v/>
      </c>
      <c r="F233" s="164" t="str">
        <f>IF('Erfassung Schulungstunden'!A238="","",SUMIFS('Erfassung Schulungstunden'!F238:CP238,'Erfassung Schulungstunden'!$F$5:$CP$5,"Basisschulung Praxis"))</f>
        <v/>
      </c>
      <c r="G233" s="139" t="str">
        <f>IF(AND(D233="",E233="",F233=""),"",IF('Erfassung Schulungstunden'!CQ238=1,"Sollvorgabe erfüllt",IF('Erfassung Schulungstunden'!CR238=1,"Sollvorgabe nicht erfüllt",IF('Erfassung Schulungstunden'!CS238=1,"Wert begründen"))))</f>
        <v/>
      </c>
      <c r="H233" s="142"/>
      <c r="I233" s="142"/>
      <c r="J233" s="165">
        <f t="shared" si="4"/>
        <v>0</v>
      </c>
    </row>
    <row r="234" spans="1:10" hidden="1" x14ac:dyDescent="0.25">
      <c r="A234" s="140" t="str">
        <f>IF('Erfassung Schulungstunden'!A239&lt;&gt;"",'Erfassung Schulungstunden'!A239,"")</f>
        <v/>
      </c>
      <c r="B234" s="156" t="str">
        <f>IF('Erfassung Schulungstunden'!B239="","",'Erfassung Schulungstunden'!B239)</f>
        <v/>
      </c>
      <c r="C234" s="141" t="str">
        <f>IF('Erfassung Schulungstunden'!C239&lt;&gt;"",'Erfassung Schulungstunden'!C239,"")</f>
        <v/>
      </c>
      <c r="D234" s="164" t="str">
        <f>IF('Erfassung Schulungstunden'!A239="","",SUMIFS('Erfassung Schulungstunden'!F239:CP239,'Erfassung Schulungstunden'!$F$5:$CP$5,"Fortbildung"))</f>
        <v/>
      </c>
      <c r="E234" s="164" t="str">
        <f>IF('Erfassung Schulungstunden'!A239="","",SUMIFS('Erfassung Schulungstunden'!F239:CP239,'Erfassung Schulungstunden'!$F$5:$CP$5,"Basisschulung Theorie"))</f>
        <v/>
      </c>
      <c r="F234" s="164" t="str">
        <f>IF('Erfassung Schulungstunden'!A239="","",SUMIFS('Erfassung Schulungstunden'!F239:CP239,'Erfassung Schulungstunden'!$F$5:$CP$5,"Basisschulung Praxis"))</f>
        <v/>
      </c>
      <c r="G234" s="139" t="str">
        <f>IF(AND(D234="",E234="",F234=""),"",IF('Erfassung Schulungstunden'!CQ239=1,"Sollvorgabe erfüllt",IF('Erfassung Schulungstunden'!CR239=1,"Sollvorgabe nicht erfüllt",IF('Erfassung Schulungstunden'!CS239=1,"Wert begründen"))))</f>
        <v/>
      </c>
      <c r="H234" s="142"/>
      <c r="I234" s="142"/>
      <c r="J234" s="165">
        <f t="shared" si="4"/>
        <v>0</v>
      </c>
    </row>
    <row r="235" spans="1:10" hidden="1" x14ac:dyDescent="0.25">
      <c r="A235" s="140" t="str">
        <f>IF('Erfassung Schulungstunden'!A240&lt;&gt;"",'Erfassung Schulungstunden'!A240,"")</f>
        <v/>
      </c>
      <c r="B235" s="156" t="str">
        <f>IF('Erfassung Schulungstunden'!B240="","",'Erfassung Schulungstunden'!B240)</f>
        <v/>
      </c>
      <c r="C235" s="141" t="str">
        <f>IF('Erfassung Schulungstunden'!C240&lt;&gt;"",'Erfassung Schulungstunden'!C240,"")</f>
        <v/>
      </c>
      <c r="D235" s="164" t="str">
        <f>IF('Erfassung Schulungstunden'!A240="","",SUMIFS('Erfassung Schulungstunden'!F240:CP240,'Erfassung Schulungstunden'!$F$5:$CP$5,"Fortbildung"))</f>
        <v/>
      </c>
      <c r="E235" s="164" t="str">
        <f>IF('Erfassung Schulungstunden'!A240="","",SUMIFS('Erfassung Schulungstunden'!F240:CP240,'Erfassung Schulungstunden'!$F$5:$CP$5,"Basisschulung Theorie"))</f>
        <v/>
      </c>
      <c r="F235" s="164" t="str">
        <f>IF('Erfassung Schulungstunden'!A240="","",SUMIFS('Erfassung Schulungstunden'!F240:CP240,'Erfassung Schulungstunden'!$F$5:$CP$5,"Basisschulung Praxis"))</f>
        <v/>
      </c>
      <c r="G235" s="139" t="str">
        <f>IF(AND(D235="",E235="",F235=""),"",IF('Erfassung Schulungstunden'!CQ240=1,"Sollvorgabe erfüllt",IF('Erfassung Schulungstunden'!CR240=1,"Sollvorgabe nicht erfüllt",IF('Erfassung Schulungstunden'!CS240=1,"Wert begründen"))))</f>
        <v/>
      </c>
      <c r="H235" s="142"/>
      <c r="I235" s="142"/>
      <c r="J235" s="165">
        <f t="shared" si="4"/>
        <v>0</v>
      </c>
    </row>
    <row r="236" spans="1:10" hidden="1" x14ac:dyDescent="0.25">
      <c r="A236" s="140" t="str">
        <f>IF('Erfassung Schulungstunden'!A241&lt;&gt;"",'Erfassung Schulungstunden'!A241,"")</f>
        <v/>
      </c>
      <c r="B236" s="156" t="str">
        <f>IF('Erfassung Schulungstunden'!B241="","",'Erfassung Schulungstunden'!B241)</f>
        <v/>
      </c>
      <c r="C236" s="141" t="str">
        <f>IF('Erfassung Schulungstunden'!C241&lt;&gt;"",'Erfassung Schulungstunden'!C241,"")</f>
        <v/>
      </c>
      <c r="D236" s="164" t="str">
        <f>IF('Erfassung Schulungstunden'!A241="","",SUMIFS('Erfassung Schulungstunden'!F241:CP241,'Erfassung Schulungstunden'!$F$5:$CP$5,"Fortbildung"))</f>
        <v/>
      </c>
      <c r="E236" s="164" t="str">
        <f>IF('Erfassung Schulungstunden'!A241="","",SUMIFS('Erfassung Schulungstunden'!F241:CP241,'Erfassung Schulungstunden'!$F$5:$CP$5,"Basisschulung Theorie"))</f>
        <v/>
      </c>
      <c r="F236" s="164" t="str">
        <f>IF('Erfassung Schulungstunden'!A241="","",SUMIFS('Erfassung Schulungstunden'!F241:CP241,'Erfassung Schulungstunden'!$F$5:$CP$5,"Basisschulung Praxis"))</f>
        <v/>
      </c>
      <c r="G236" s="139" t="str">
        <f>IF(AND(D236="",E236="",F236=""),"",IF('Erfassung Schulungstunden'!CQ241=1,"Sollvorgabe erfüllt",IF('Erfassung Schulungstunden'!CR241=1,"Sollvorgabe nicht erfüllt",IF('Erfassung Schulungstunden'!CS241=1,"Wert begründen"))))</f>
        <v/>
      </c>
      <c r="H236" s="142"/>
      <c r="I236" s="142"/>
      <c r="J236" s="165">
        <f t="shared" si="4"/>
        <v>0</v>
      </c>
    </row>
    <row r="237" spans="1:10" hidden="1" x14ac:dyDescent="0.25">
      <c r="A237" s="140" t="str">
        <f>IF('Erfassung Schulungstunden'!A242&lt;&gt;"",'Erfassung Schulungstunden'!A242,"")</f>
        <v/>
      </c>
      <c r="B237" s="156" t="str">
        <f>IF('Erfassung Schulungstunden'!B242="","",'Erfassung Schulungstunden'!B242)</f>
        <v/>
      </c>
      <c r="C237" s="141" t="str">
        <f>IF('Erfassung Schulungstunden'!C242&lt;&gt;"",'Erfassung Schulungstunden'!C242,"")</f>
        <v/>
      </c>
      <c r="D237" s="164" t="str">
        <f>IF('Erfassung Schulungstunden'!A242="","",SUMIFS('Erfassung Schulungstunden'!F242:CP242,'Erfassung Schulungstunden'!$F$5:$CP$5,"Fortbildung"))</f>
        <v/>
      </c>
      <c r="E237" s="164" t="str">
        <f>IF('Erfassung Schulungstunden'!A242="","",SUMIFS('Erfassung Schulungstunden'!F242:CP242,'Erfassung Schulungstunden'!$F$5:$CP$5,"Basisschulung Theorie"))</f>
        <v/>
      </c>
      <c r="F237" s="164" t="str">
        <f>IF('Erfassung Schulungstunden'!A242="","",SUMIFS('Erfassung Schulungstunden'!F242:CP242,'Erfassung Schulungstunden'!$F$5:$CP$5,"Basisschulung Praxis"))</f>
        <v/>
      </c>
      <c r="G237" s="139" t="str">
        <f>IF(AND(D237="",E237="",F237=""),"",IF('Erfassung Schulungstunden'!CQ242=1,"Sollvorgabe erfüllt",IF('Erfassung Schulungstunden'!CR242=1,"Sollvorgabe nicht erfüllt",IF('Erfassung Schulungstunden'!CS242=1,"Wert begründen"))))</f>
        <v/>
      </c>
      <c r="H237" s="142"/>
      <c r="I237" s="142"/>
      <c r="J237" s="165">
        <f t="shared" si="4"/>
        <v>0</v>
      </c>
    </row>
    <row r="238" spans="1:10" hidden="1" x14ac:dyDescent="0.25">
      <c r="A238" s="140" t="str">
        <f>IF('Erfassung Schulungstunden'!A243&lt;&gt;"",'Erfassung Schulungstunden'!A243,"")</f>
        <v/>
      </c>
      <c r="B238" s="156" t="str">
        <f>IF('Erfassung Schulungstunden'!B243="","",'Erfassung Schulungstunden'!B243)</f>
        <v/>
      </c>
      <c r="C238" s="141" t="str">
        <f>IF('Erfassung Schulungstunden'!C243&lt;&gt;"",'Erfassung Schulungstunden'!C243,"")</f>
        <v/>
      </c>
      <c r="D238" s="164" t="str">
        <f>IF('Erfassung Schulungstunden'!A243="","",SUMIFS('Erfassung Schulungstunden'!F243:CP243,'Erfassung Schulungstunden'!$F$5:$CP$5,"Fortbildung"))</f>
        <v/>
      </c>
      <c r="E238" s="164" t="str">
        <f>IF('Erfassung Schulungstunden'!A243="","",SUMIFS('Erfassung Schulungstunden'!F243:CP243,'Erfassung Schulungstunden'!$F$5:$CP$5,"Basisschulung Theorie"))</f>
        <v/>
      </c>
      <c r="F238" s="164" t="str">
        <f>IF('Erfassung Schulungstunden'!A243="","",SUMIFS('Erfassung Schulungstunden'!F243:CP243,'Erfassung Schulungstunden'!$F$5:$CP$5,"Basisschulung Praxis"))</f>
        <v/>
      </c>
      <c r="G238" s="139" t="str">
        <f>IF(AND(D238="",E238="",F238=""),"",IF('Erfassung Schulungstunden'!CQ243=1,"Sollvorgabe erfüllt",IF('Erfassung Schulungstunden'!CR243=1,"Sollvorgabe nicht erfüllt",IF('Erfassung Schulungstunden'!CS243=1,"Wert begründen"))))</f>
        <v/>
      </c>
      <c r="H238" s="142"/>
      <c r="I238" s="142"/>
      <c r="J238" s="165">
        <f t="shared" si="4"/>
        <v>0</v>
      </c>
    </row>
    <row r="239" spans="1:10" hidden="1" x14ac:dyDescent="0.25">
      <c r="A239" s="140" t="str">
        <f>IF('Erfassung Schulungstunden'!A244&lt;&gt;"",'Erfassung Schulungstunden'!A244,"")</f>
        <v/>
      </c>
      <c r="B239" s="156" t="str">
        <f>IF('Erfassung Schulungstunden'!B244="","",'Erfassung Schulungstunden'!B244)</f>
        <v/>
      </c>
      <c r="C239" s="141" t="str">
        <f>IF('Erfassung Schulungstunden'!C244&lt;&gt;"",'Erfassung Schulungstunden'!C244,"")</f>
        <v/>
      </c>
      <c r="D239" s="164" t="str">
        <f>IF('Erfassung Schulungstunden'!A244="","",SUMIFS('Erfassung Schulungstunden'!F244:CP244,'Erfassung Schulungstunden'!$F$5:$CP$5,"Fortbildung"))</f>
        <v/>
      </c>
      <c r="E239" s="164" t="str">
        <f>IF('Erfassung Schulungstunden'!A244="","",SUMIFS('Erfassung Schulungstunden'!F244:CP244,'Erfassung Schulungstunden'!$F$5:$CP$5,"Basisschulung Theorie"))</f>
        <v/>
      </c>
      <c r="F239" s="164" t="str">
        <f>IF('Erfassung Schulungstunden'!A244="","",SUMIFS('Erfassung Schulungstunden'!F244:CP244,'Erfassung Schulungstunden'!$F$5:$CP$5,"Basisschulung Praxis"))</f>
        <v/>
      </c>
      <c r="G239" s="139" t="str">
        <f>IF(AND(D239="",E239="",F239=""),"",IF('Erfassung Schulungstunden'!CQ244=1,"Sollvorgabe erfüllt",IF('Erfassung Schulungstunden'!CR244=1,"Sollvorgabe nicht erfüllt",IF('Erfassung Schulungstunden'!CS244=1,"Wert begründen"))))</f>
        <v/>
      </c>
      <c r="H239" s="142"/>
      <c r="I239" s="142"/>
      <c r="J239" s="165">
        <f t="shared" si="4"/>
        <v>0</v>
      </c>
    </row>
    <row r="240" spans="1:10" hidden="1" x14ac:dyDescent="0.25">
      <c r="A240" s="140" t="str">
        <f>IF('Erfassung Schulungstunden'!A245&lt;&gt;"",'Erfassung Schulungstunden'!A245,"")</f>
        <v/>
      </c>
      <c r="B240" s="156" t="str">
        <f>IF('Erfassung Schulungstunden'!B245="","",'Erfassung Schulungstunden'!B245)</f>
        <v/>
      </c>
      <c r="C240" s="141" t="str">
        <f>IF('Erfassung Schulungstunden'!C245&lt;&gt;"",'Erfassung Schulungstunden'!C245,"")</f>
        <v/>
      </c>
      <c r="D240" s="164" t="str">
        <f>IF('Erfassung Schulungstunden'!A245="","",SUMIFS('Erfassung Schulungstunden'!F245:CP245,'Erfassung Schulungstunden'!$F$5:$CP$5,"Fortbildung"))</f>
        <v/>
      </c>
      <c r="E240" s="164" t="str">
        <f>IF('Erfassung Schulungstunden'!A245="","",SUMIFS('Erfassung Schulungstunden'!F245:CP245,'Erfassung Schulungstunden'!$F$5:$CP$5,"Basisschulung Theorie"))</f>
        <v/>
      </c>
      <c r="F240" s="164" t="str">
        <f>IF('Erfassung Schulungstunden'!A245="","",SUMIFS('Erfassung Schulungstunden'!F245:CP245,'Erfassung Schulungstunden'!$F$5:$CP$5,"Basisschulung Praxis"))</f>
        <v/>
      </c>
      <c r="G240" s="139" t="str">
        <f>IF(AND(D240="",E240="",F240=""),"",IF('Erfassung Schulungstunden'!CQ245=1,"Sollvorgabe erfüllt",IF('Erfassung Schulungstunden'!CR245=1,"Sollvorgabe nicht erfüllt",IF('Erfassung Schulungstunden'!CS245=1,"Wert begründen"))))</f>
        <v/>
      </c>
      <c r="H240" s="142"/>
      <c r="I240" s="142"/>
      <c r="J240" s="165">
        <f t="shared" si="4"/>
        <v>0</v>
      </c>
    </row>
    <row r="241" spans="1:10" hidden="1" x14ac:dyDescent="0.25">
      <c r="A241" s="140" t="str">
        <f>IF('Erfassung Schulungstunden'!A246&lt;&gt;"",'Erfassung Schulungstunden'!A246,"")</f>
        <v/>
      </c>
      <c r="B241" s="156" t="str">
        <f>IF('Erfassung Schulungstunden'!B246="","",'Erfassung Schulungstunden'!B246)</f>
        <v/>
      </c>
      <c r="C241" s="141" t="str">
        <f>IF('Erfassung Schulungstunden'!C246&lt;&gt;"",'Erfassung Schulungstunden'!C246,"")</f>
        <v/>
      </c>
      <c r="D241" s="164" t="str">
        <f>IF('Erfassung Schulungstunden'!A246="","",SUMIFS('Erfassung Schulungstunden'!F246:CP246,'Erfassung Schulungstunden'!$F$5:$CP$5,"Fortbildung"))</f>
        <v/>
      </c>
      <c r="E241" s="164" t="str">
        <f>IF('Erfassung Schulungstunden'!A246="","",SUMIFS('Erfassung Schulungstunden'!F246:CP246,'Erfassung Schulungstunden'!$F$5:$CP$5,"Basisschulung Theorie"))</f>
        <v/>
      </c>
      <c r="F241" s="164" t="str">
        <f>IF('Erfassung Schulungstunden'!A246="","",SUMIFS('Erfassung Schulungstunden'!F246:CP246,'Erfassung Schulungstunden'!$F$5:$CP$5,"Basisschulung Praxis"))</f>
        <v/>
      </c>
      <c r="G241" s="139" t="str">
        <f>IF(AND(D241="",E241="",F241=""),"",IF('Erfassung Schulungstunden'!CQ246=1,"Sollvorgabe erfüllt",IF('Erfassung Schulungstunden'!CR246=1,"Sollvorgabe nicht erfüllt",IF('Erfassung Schulungstunden'!CS246=1,"Wert begründen"))))</f>
        <v/>
      </c>
      <c r="H241" s="142"/>
      <c r="I241" s="142"/>
      <c r="J241" s="165">
        <f t="shared" si="4"/>
        <v>0</v>
      </c>
    </row>
    <row r="242" spans="1:10" hidden="1" x14ac:dyDescent="0.25">
      <c r="A242" s="140" t="str">
        <f>IF('Erfassung Schulungstunden'!A247&lt;&gt;"",'Erfassung Schulungstunden'!A247,"")</f>
        <v/>
      </c>
      <c r="B242" s="156" t="str">
        <f>IF('Erfassung Schulungstunden'!B247="","",'Erfassung Schulungstunden'!B247)</f>
        <v/>
      </c>
      <c r="C242" s="141" t="str">
        <f>IF('Erfassung Schulungstunden'!C247&lt;&gt;"",'Erfassung Schulungstunden'!C247,"")</f>
        <v/>
      </c>
      <c r="D242" s="164" t="str">
        <f>IF('Erfassung Schulungstunden'!A247="","",SUMIFS('Erfassung Schulungstunden'!F247:CP247,'Erfassung Schulungstunden'!$F$5:$CP$5,"Fortbildung"))</f>
        <v/>
      </c>
      <c r="E242" s="164" t="str">
        <f>IF('Erfassung Schulungstunden'!A247="","",SUMIFS('Erfassung Schulungstunden'!F247:CP247,'Erfassung Schulungstunden'!$F$5:$CP$5,"Basisschulung Theorie"))</f>
        <v/>
      </c>
      <c r="F242" s="164" t="str">
        <f>IF('Erfassung Schulungstunden'!A247="","",SUMIFS('Erfassung Schulungstunden'!F247:CP247,'Erfassung Schulungstunden'!$F$5:$CP$5,"Basisschulung Praxis"))</f>
        <v/>
      </c>
      <c r="G242" s="139" t="str">
        <f>IF(AND(D242="",E242="",F242=""),"",IF('Erfassung Schulungstunden'!CQ247=1,"Sollvorgabe erfüllt",IF('Erfassung Schulungstunden'!CR247=1,"Sollvorgabe nicht erfüllt",IF('Erfassung Schulungstunden'!CS247=1,"Wert begründen"))))</f>
        <v/>
      </c>
      <c r="H242" s="142"/>
      <c r="I242" s="142"/>
      <c r="J242" s="165">
        <f t="shared" si="4"/>
        <v>0</v>
      </c>
    </row>
    <row r="243" spans="1:10" hidden="1" x14ac:dyDescent="0.25">
      <c r="A243" s="140" t="str">
        <f>IF('Erfassung Schulungstunden'!A248&lt;&gt;"",'Erfassung Schulungstunden'!A248,"")</f>
        <v/>
      </c>
      <c r="B243" s="156" t="str">
        <f>IF('Erfassung Schulungstunden'!B248="","",'Erfassung Schulungstunden'!B248)</f>
        <v/>
      </c>
      <c r="C243" s="141" t="str">
        <f>IF('Erfassung Schulungstunden'!C248&lt;&gt;"",'Erfassung Schulungstunden'!C248,"")</f>
        <v/>
      </c>
      <c r="D243" s="164" t="str">
        <f>IF('Erfassung Schulungstunden'!A248="","",SUMIFS('Erfassung Schulungstunden'!F248:CP248,'Erfassung Schulungstunden'!$F$5:$CP$5,"Fortbildung"))</f>
        <v/>
      </c>
      <c r="E243" s="164" t="str">
        <f>IF('Erfassung Schulungstunden'!A248="","",SUMIFS('Erfassung Schulungstunden'!F248:CP248,'Erfassung Schulungstunden'!$F$5:$CP$5,"Basisschulung Theorie"))</f>
        <v/>
      </c>
      <c r="F243" s="164" t="str">
        <f>IF('Erfassung Schulungstunden'!A248="","",SUMIFS('Erfassung Schulungstunden'!F248:CP248,'Erfassung Schulungstunden'!$F$5:$CP$5,"Basisschulung Praxis"))</f>
        <v/>
      </c>
      <c r="G243" s="139" t="str">
        <f>IF(AND(D243="",E243="",F243=""),"",IF('Erfassung Schulungstunden'!CQ248=1,"Sollvorgabe erfüllt",IF('Erfassung Schulungstunden'!CR248=1,"Sollvorgabe nicht erfüllt",IF('Erfassung Schulungstunden'!CS248=1,"Wert begründen"))))</f>
        <v/>
      </c>
      <c r="H243" s="142"/>
      <c r="I243" s="142"/>
      <c r="J243" s="165">
        <f t="shared" si="4"/>
        <v>0</v>
      </c>
    </row>
    <row r="244" spans="1:10" hidden="1" x14ac:dyDescent="0.25">
      <c r="A244" s="140" t="str">
        <f>IF('Erfassung Schulungstunden'!A249&lt;&gt;"",'Erfassung Schulungstunden'!A249,"")</f>
        <v/>
      </c>
      <c r="B244" s="156" t="str">
        <f>IF('Erfassung Schulungstunden'!B249="","",'Erfassung Schulungstunden'!B249)</f>
        <v/>
      </c>
      <c r="C244" s="141" t="str">
        <f>IF('Erfassung Schulungstunden'!C249&lt;&gt;"",'Erfassung Schulungstunden'!C249,"")</f>
        <v/>
      </c>
      <c r="D244" s="164" t="str">
        <f>IF('Erfassung Schulungstunden'!A249="","",SUMIFS('Erfassung Schulungstunden'!F249:CP249,'Erfassung Schulungstunden'!$F$5:$CP$5,"Fortbildung"))</f>
        <v/>
      </c>
      <c r="E244" s="164" t="str">
        <f>IF('Erfassung Schulungstunden'!A249="","",SUMIFS('Erfassung Schulungstunden'!F249:CP249,'Erfassung Schulungstunden'!$F$5:$CP$5,"Basisschulung Theorie"))</f>
        <v/>
      </c>
      <c r="F244" s="164" t="str">
        <f>IF('Erfassung Schulungstunden'!A249="","",SUMIFS('Erfassung Schulungstunden'!F249:CP249,'Erfassung Schulungstunden'!$F$5:$CP$5,"Basisschulung Praxis"))</f>
        <v/>
      </c>
      <c r="G244" s="139" t="str">
        <f>IF(AND(D244="",E244="",F244=""),"",IF('Erfassung Schulungstunden'!CQ249=1,"Sollvorgabe erfüllt",IF('Erfassung Schulungstunden'!CR249=1,"Sollvorgabe nicht erfüllt",IF('Erfassung Schulungstunden'!CS249=1,"Wert begründen"))))</f>
        <v/>
      </c>
      <c r="H244" s="142"/>
      <c r="I244" s="142"/>
      <c r="J244" s="165">
        <f t="shared" si="4"/>
        <v>0</v>
      </c>
    </row>
    <row r="245" spans="1:10" hidden="1" x14ac:dyDescent="0.25">
      <c r="A245" s="140" t="str">
        <f>IF('Erfassung Schulungstunden'!A250&lt;&gt;"",'Erfassung Schulungstunden'!A250,"")</f>
        <v/>
      </c>
      <c r="B245" s="156" t="str">
        <f>IF('Erfassung Schulungstunden'!B250="","",'Erfassung Schulungstunden'!B250)</f>
        <v/>
      </c>
      <c r="C245" s="141" t="str">
        <f>IF('Erfassung Schulungstunden'!C250&lt;&gt;"",'Erfassung Schulungstunden'!C250,"")</f>
        <v/>
      </c>
      <c r="D245" s="164" t="str">
        <f>IF('Erfassung Schulungstunden'!A250="","",SUMIFS('Erfassung Schulungstunden'!F250:CP250,'Erfassung Schulungstunden'!$F$5:$CP$5,"Fortbildung"))</f>
        <v/>
      </c>
      <c r="E245" s="164" t="str">
        <f>IF('Erfassung Schulungstunden'!A250="","",SUMIFS('Erfassung Schulungstunden'!F250:CP250,'Erfassung Schulungstunden'!$F$5:$CP$5,"Basisschulung Theorie"))</f>
        <v/>
      </c>
      <c r="F245" s="164" t="str">
        <f>IF('Erfassung Schulungstunden'!A250="","",SUMIFS('Erfassung Schulungstunden'!F250:CP250,'Erfassung Schulungstunden'!$F$5:$CP$5,"Basisschulung Praxis"))</f>
        <v/>
      </c>
      <c r="G245" s="139" t="str">
        <f>IF(AND(D245="",E245="",F245=""),"",IF('Erfassung Schulungstunden'!CQ250=1,"Sollvorgabe erfüllt",IF('Erfassung Schulungstunden'!CR250=1,"Sollvorgabe nicht erfüllt",IF('Erfassung Schulungstunden'!CS250=1,"Wert begründen"))))</f>
        <v/>
      </c>
      <c r="H245" s="142"/>
      <c r="I245" s="142"/>
      <c r="J245" s="165">
        <f t="shared" si="4"/>
        <v>0</v>
      </c>
    </row>
    <row r="246" spans="1:10" hidden="1" x14ac:dyDescent="0.25">
      <c r="A246" s="140" t="str">
        <f>IF('Erfassung Schulungstunden'!A251&lt;&gt;"",'Erfassung Schulungstunden'!A251,"")</f>
        <v/>
      </c>
      <c r="B246" s="156" t="str">
        <f>IF('Erfassung Schulungstunden'!B251="","",'Erfassung Schulungstunden'!B251)</f>
        <v/>
      </c>
      <c r="C246" s="141" t="str">
        <f>IF('Erfassung Schulungstunden'!C251&lt;&gt;"",'Erfassung Schulungstunden'!C251,"")</f>
        <v/>
      </c>
      <c r="D246" s="164" t="str">
        <f>IF('Erfassung Schulungstunden'!A251="","",SUMIFS('Erfassung Schulungstunden'!F251:CP251,'Erfassung Schulungstunden'!$F$5:$CP$5,"Fortbildung"))</f>
        <v/>
      </c>
      <c r="E246" s="164" t="str">
        <f>IF('Erfassung Schulungstunden'!A251="","",SUMIFS('Erfassung Schulungstunden'!F251:CP251,'Erfassung Schulungstunden'!$F$5:$CP$5,"Basisschulung Theorie"))</f>
        <v/>
      </c>
      <c r="F246" s="164" t="str">
        <f>IF('Erfassung Schulungstunden'!A251="","",SUMIFS('Erfassung Schulungstunden'!F251:CP251,'Erfassung Schulungstunden'!$F$5:$CP$5,"Basisschulung Praxis"))</f>
        <v/>
      </c>
      <c r="G246" s="139" t="str">
        <f>IF(AND(D246="",E246="",F246=""),"",IF('Erfassung Schulungstunden'!CQ251=1,"Sollvorgabe erfüllt",IF('Erfassung Schulungstunden'!CR251=1,"Sollvorgabe nicht erfüllt",IF('Erfassung Schulungstunden'!CS251=1,"Wert begründen"))))</f>
        <v/>
      </c>
      <c r="H246" s="142"/>
      <c r="I246" s="142"/>
      <c r="J246" s="165">
        <f t="shared" si="4"/>
        <v>0</v>
      </c>
    </row>
    <row r="247" spans="1:10" hidden="1" x14ac:dyDescent="0.25">
      <c r="A247" s="140" t="str">
        <f>IF('Erfassung Schulungstunden'!A252&lt;&gt;"",'Erfassung Schulungstunden'!A252,"")</f>
        <v/>
      </c>
      <c r="B247" s="156" t="str">
        <f>IF('Erfassung Schulungstunden'!B252="","",'Erfassung Schulungstunden'!B252)</f>
        <v/>
      </c>
      <c r="C247" s="141" t="str">
        <f>IF('Erfassung Schulungstunden'!C252&lt;&gt;"",'Erfassung Schulungstunden'!C252,"")</f>
        <v/>
      </c>
      <c r="D247" s="164" t="str">
        <f>IF('Erfassung Schulungstunden'!A252="","",SUMIFS('Erfassung Schulungstunden'!F252:CP252,'Erfassung Schulungstunden'!$F$5:$CP$5,"Fortbildung"))</f>
        <v/>
      </c>
      <c r="E247" s="164" t="str">
        <f>IF('Erfassung Schulungstunden'!A252="","",SUMIFS('Erfassung Schulungstunden'!F252:CP252,'Erfassung Schulungstunden'!$F$5:$CP$5,"Basisschulung Theorie"))</f>
        <v/>
      </c>
      <c r="F247" s="164" t="str">
        <f>IF('Erfassung Schulungstunden'!A252="","",SUMIFS('Erfassung Schulungstunden'!F252:CP252,'Erfassung Schulungstunden'!$F$5:$CP$5,"Basisschulung Praxis"))</f>
        <v/>
      </c>
      <c r="G247" s="139" t="str">
        <f>IF(AND(D247="",E247="",F247=""),"",IF('Erfassung Schulungstunden'!CQ252=1,"Sollvorgabe erfüllt",IF('Erfassung Schulungstunden'!CR252=1,"Sollvorgabe nicht erfüllt",IF('Erfassung Schulungstunden'!CS252=1,"Wert begründen"))))</f>
        <v/>
      </c>
      <c r="H247" s="142"/>
      <c r="I247" s="142"/>
      <c r="J247" s="165">
        <f t="shared" si="4"/>
        <v>0</v>
      </c>
    </row>
    <row r="248" spans="1:10" hidden="1" x14ac:dyDescent="0.25">
      <c r="A248" s="140" t="str">
        <f>IF('Erfassung Schulungstunden'!A253&lt;&gt;"",'Erfassung Schulungstunden'!A253,"")</f>
        <v/>
      </c>
      <c r="B248" s="156" t="str">
        <f>IF('Erfassung Schulungstunden'!B253="","",'Erfassung Schulungstunden'!B253)</f>
        <v/>
      </c>
      <c r="C248" s="141" t="str">
        <f>IF('Erfassung Schulungstunden'!C253&lt;&gt;"",'Erfassung Schulungstunden'!C253,"")</f>
        <v/>
      </c>
      <c r="D248" s="164" t="str">
        <f>IF('Erfassung Schulungstunden'!A253="","",SUMIFS('Erfassung Schulungstunden'!F253:CP253,'Erfassung Schulungstunden'!$F$5:$CP$5,"Fortbildung"))</f>
        <v/>
      </c>
      <c r="E248" s="164" t="str">
        <f>IF('Erfassung Schulungstunden'!A253="","",SUMIFS('Erfassung Schulungstunden'!F253:CP253,'Erfassung Schulungstunden'!$F$5:$CP$5,"Basisschulung Theorie"))</f>
        <v/>
      </c>
      <c r="F248" s="164" t="str">
        <f>IF('Erfassung Schulungstunden'!A253="","",SUMIFS('Erfassung Schulungstunden'!F253:CP253,'Erfassung Schulungstunden'!$F$5:$CP$5,"Basisschulung Praxis"))</f>
        <v/>
      </c>
      <c r="G248" s="139" t="str">
        <f>IF(AND(D248="",E248="",F248=""),"",IF('Erfassung Schulungstunden'!CQ253=1,"Sollvorgabe erfüllt",IF('Erfassung Schulungstunden'!CR253=1,"Sollvorgabe nicht erfüllt",IF('Erfassung Schulungstunden'!CS253=1,"Wert begründen"))))</f>
        <v/>
      </c>
      <c r="H248" s="142"/>
      <c r="I248" s="142"/>
      <c r="J248" s="165">
        <f t="shared" si="4"/>
        <v>0</v>
      </c>
    </row>
    <row r="249" spans="1:10" hidden="1" x14ac:dyDescent="0.25">
      <c r="A249" s="140" t="str">
        <f>IF('Erfassung Schulungstunden'!A254&lt;&gt;"",'Erfassung Schulungstunden'!A254,"")</f>
        <v/>
      </c>
      <c r="B249" s="156" t="str">
        <f>IF('Erfassung Schulungstunden'!B254="","",'Erfassung Schulungstunden'!B254)</f>
        <v/>
      </c>
      <c r="C249" s="141" t="str">
        <f>IF('Erfassung Schulungstunden'!C254&lt;&gt;"",'Erfassung Schulungstunden'!C254,"")</f>
        <v/>
      </c>
      <c r="D249" s="164" t="str">
        <f>IF('Erfassung Schulungstunden'!A254="","",SUMIFS('Erfassung Schulungstunden'!F254:CP254,'Erfassung Schulungstunden'!$F$5:$CP$5,"Fortbildung"))</f>
        <v/>
      </c>
      <c r="E249" s="164" t="str">
        <f>IF('Erfassung Schulungstunden'!A254="","",SUMIFS('Erfassung Schulungstunden'!F254:CP254,'Erfassung Schulungstunden'!$F$5:$CP$5,"Basisschulung Theorie"))</f>
        <v/>
      </c>
      <c r="F249" s="164" t="str">
        <f>IF('Erfassung Schulungstunden'!A254="","",SUMIFS('Erfassung Schulungstunden'!F254:CP254,'Erfassung Schulungstunden'!$F$5:$CP$5,"Basisschulung Praxis"))</f>
        <v/>
      </c>
      <c r="G249" s="139" t="str">
        <f>IF(AND(D249="",E249="",F249=""),"",IF('Erfassung Schulungstunden'!CQ254=1,"Sollvorgabe erfüllt",IF('Erfassung Schulungstunden'!CR254=1,"Sollvorgabe nicht erfüllt",IF('Erfassung Schulungstunden'!CS254=1,"Wert begründen"))))</f>
        <v/>
      </c>
      <c r="H249" s="142"/>
      <c r="I249" s="142"/>
      <c r="J249" s="165">
        <f t="shared" si="4"/>
        <v>0</v>
      </c>
    </row>
    <row r="250" spans="1:10" hidden="1" x14ac:dyDescent="0.25">
      <c r="A250" s="140" t="str">
        <f>IF('Erfassung Schulungstunden'!A255&lt;&gt;"",'Erfassung Schulungstunden'!A255,"")</f>
        <v/>
      </c>
      <c r="B250" s="156" t="str">
        <f>IF('Erfassung Schulungstunden'!B255="","",'Erfassung Schulungstunden'!B255)</f>
        <v/>
      </c>
      <c r="C250" s="141" t="str">
        <f>IF('Erfassung Schulungstunden'!C255&lt;&gt;"",'Erfassung Schulungstunden'!C255,"")</f>
        <v/>
      </c>
      <c r="D250" s="164" t="str">
        <f>IF('Erfassung Schulungstunden'!A255="","",SUMIFS('Erfassung Schulungstunden'!F255:CP255,'Erfassung Schulungstunden'!$F$5:$CP$5,"Fortbildung"))</f>
        <v/>
      </c>
      <c r="E250" s="164" t="str">
        <f>IF('Erfassung Schulungstunden'!A255="","",SUMIFS('Erfassung Schulungstunden'!F255:CP255,'Erfassung Schulungstunden'!$F$5:$CP$5,"Basisschulung Theorie"))</f>
        <v/>
      </c>
      <c r="F250" s="164" t="str">
        <f>IF('Erfassung Schulungstunden'!A255="","",SUMIFS('Erfassung Schulungstunden'!F255:CP255,'Erfassung Schulungstunden'!$F$5:$CP$5,"Basisschulung Praxis"))</f>
        <v/>
      </c>
      <c r="G250" s="139" t="str">
        <f>IF(AND(D250="",E250="",F250=""),"",IF('Erfassung Schulungstunden'!CQ255=1,"Sollvorgabe erfüllt",IF('Erfassung Schulungstunden'!CR255=1,"Sollvorgabe nicht erfüllt",IF('Erfassung Schulungstunden'!CS255=1,"Wert begründen"))))</f>
        <v/>
      </c>
      <c r="H250" s="142"/>
      <c r="I250" s="142"/>
      <c r="J250" s="165">
        <f t="shared" si="4"/>
        <v>0</v>
      </c>
    </row>
    <row r="251" spans="1:10" hidden="1" x14ac:dyDescent="0.25">
      <c r="A251" s="140" t="str">
        <f>IF('Erfassung Schulungstunden'!A256&lt;&gt;"",'Erfassung Schulungstunden'!A256,"")</f>
        <v/>
      </c>
      <c r="B251" s="156" t="str">
        <f>IF('Erfassung Schulungstunden'!B256="","",'Erfassung Schulungstunden'!B256)</f>
        <v/>
      </c>
      <c r="C251" s="141" t="str">
        <f>IF('Erfassung Schulungstunden'!C256&lt;&gt;"",'Erfassung Schulungstunden'!C256,"")</f>
        <v/>
      </c>
      <c r="D251" s="164" t="str">
        <f>IF('Erfassung Schulungstunden'!A256="","",SUMIFS('Erfassung Schulungstunden'!F256:CP256,'Erfassung Schulungstunden'!$F$5:$CP$5,"Fortbildung"))</f>
        <v/>
      </c>
      <c r="E251" s="164" t="str">
        <f>IF('Erfassung Schulungstunden'!A256="","",SUMIFS('Erfassung Schulungstunden'!F256:CP256,'Erfassung Schulungstunden'!$F$5:$CP$5,"Basisschulung Theorie"))</f>
        <v/>
      </c>
      <c r="F251" s="164" t="str">
        <f>IF('Erfassung Schulungstunden'!A256="","",SUMIFS('Erfassung Schulungstunden'!F256:CP256,'Erfassung Schulungstunden'!$F$5:$CP$5,"Basisschulung Praxis"))</f>
        <v/>
      </c>
      <c r="G251" s="139" t="str">
        <f>IF(AND(D251="",E251="",F251=""),"",IF('Erfassung Schulungstunden'!CQ256=1,"Sollvorgabe erfüllt",IF('Erfassung Schulungstunden'!CR256=1,"Sollvorgabe nicht erfüllt",IF('Erfassung Schulungstunden'!CS256=1,"Wert begründen"))))</f>
        <v/>
      </c>
      <c r="H251" s="142"/>
      <c r="I251" s="142"/>
      <c r="J251" s="165">
        <f t="shared" si="4"/>
        <v>0</v>
      </c>
    </row>
    <row r="252" spans="1:10" hidden="1" x14ac:dyDescent="0.25">
      <c r="A252" s="140" t="str">
        <f>IF('Erfassung Schulungstunden'!A257&lt;&gt;"",'Erfassung Schulungstunden'!A257,"")</f>
        <v/>
      </c>
      <c r="B252" s="156" t="str">
        <f>IF('Erfassung Schulungstunden'!B257="","",'Erfassung Schulungstunden'!B257)</f>
        <v/>
      </c>
      <c r="C252" s="141" t="str">
        <f>IF('Erfassung Schulungstunden'!C257&lt;&gt;"",'Erfassung Schulungstunden'!C257,"")</f>
        <v/>
      </c>
      <c r="D252" s="164" t="str">
        <f>IF('Erfassung Schulungstunden'!A257="","",SUMIFS('Erfassung Schulungstunden'!F257:CP257,'Erfassung Schulungstunden'!$F$5:$CP$5,"Fortbildung"))</f>
        <v/>
      </c>
      <c r="E252" s="164" t="str">
        <f>IF('Erfassung Schulungstunden'!A257="","",SUMIFS('Erfassung Schulungstunden'!F257:CP257,'Erfassung Schulungstunden'!$F$5:$CP$5,"Basisschulung Theorie"))</f>
        <v/>
      </c>
      <c r="F252" s="164" t="str">
        <f>IF('Erfassung Schulungstunden'!A257="","",SUMIFS('Erfassung Schulungstunden'!F257:CP257,'Erfassung Schulungstunden'!$F$5:$CP$5,"Basisschulung Praxis"))</f>
        <v/>
      </c>
      <c r="G252" s="139" t="str">
        <f>IF(AND(D252="",E252="",F252=""),"",IF('Erfassung Schulungstunden'!CQ257=1,"Sollvorgabe erfüllt",IF('Erfassung Schulungstunden'!CR257=1,"Sollvorgabe nicht erfüllt",IF('Erfassung Schulungstunden'!CS257=1,"Wert begründen"))))</f>
        <v/>
      </c>
      <c r="H252" s="142"/>
      <c r="I252" s="142"/>
      <c r="J252" s="165">
        <f t="shared" si="4"/>
        <v>0</v>
      </c>
    </row>
    <row r="253" spans="1:10" hidden="1" x14ac:dyDescent="0.25">
      <c r="A253" s="140" t="str">
        <f>IF('Erfassung Schulungstunden'!A258&lt;&gt;"",'Erfassung Schulungstunden'!A258,"")</f>
        <v/>
      </c>
      <c r="B253" s="156" t="str">
        <f>IF('Erfassung Schulungstunden'!B258="","",'Erfassung Schulungstunden'!B258)</f>
        <v/>
      </c>
      <c r="C253" s="141" t="str">
        <f>IF('Erfassung Schulungstunden'!C258&lt;&gt;"",'Erfassung Schulungstunden'!C258,"")</f>
        <v/>
      </c>
      <c r="D253" s="164" t="str">
        <f>IF('Erfassung Schulungstunden'!A258="","",SUMIFS('Erfassung Schulungstunden'!F258:CP258,'Erfassung Schulungstunden'!$F$5:$CP$5,"Fortbildung"))</f>
        <v/>
      </c>
      <c r="E253" s="164" t="str">
        <f>IF('Erfassung Schulungstunden'!A258="","",SUMIFS('Erfassung Schulungstunden'!F258:CP258,'Erfassung Schulungstunden'!$F$5:$CP$5,"Basisschulung Theorie"))</f>
        <v/>
      </c>
      <c r="F253" s="164" t="str">
        <f>IF('Erfassung Schulungstunden'!A258="","",SUMIFS('Erfassung Schulungstunden'!F258:CP258,'Erfassung Schulungstunden'!$F$5:$CP$5,"Basisschulung Praxis"))</f>
        <v/>
      </c>
      <c r="G253" s="139" t="str">
        <f>IF(AND(D253="",E253="",F253=""),"",IF('Erfassung Schulungstunden'!CQ258=1,"Sollvorgabe erfüllt",IF('Erfassung Schulungstunden'!CR258=1,"Sollvorgabe nicht erfüllt",IF('Erfassung Schulungstunden'!CS258=1,"Wert begründen"))))</f>
        <v/>
      </c>
      <c r="H253" s="142"/>
      <c r="I253" s="142"/>
      <c r="J253" s="165">
        <f t="shared" si="4"/>
        <v>0</v>
      </c>
    </row>
    <row r="254" spans="1:10" hidden="1" x14ac:dyDescent="0.25">
      <c r="A254" s="140" t="str">
        <f>IF('Erfassung Schulungstunden'!A259&lt;&gt;"",'Erfassung Schulungstunden'!A259,"")</f>
        <v/>
      </c>
      <c r="B254" s="156" t="str">
        <f>IF('Erfassung Schulungstunden'!B259="","",'Erfassung Schulungstunden'!B259)</f>
        <v/>
      </c>
      <c r="C254" s="141" t="str">
        <f>IF('Erfassung Schulungstunden'!C259&lt;&gt;"",'Erfassung Schulungstunden'!C259,"")</f>
        <v/>
      </c>
      <c r="D254" s="164" t="str">
        <f>IF('Erfassung Schulungstunden'!A259="","",SUMIFS('Erfassung Schulungstunden'!F259:CP259,'Erfassung Schulungstunden'!$F$5:$CP$5,"Fortbildung"))</f>
        <v/>
      </c>
      <c r="E254" s="164" t="str">
        <f>IF('Erfassung Schulungstunden'!A259="","",SUMIFS('Erfassung Schulungstunden'!F259:CP259,'Erfassung Schulungstunden'!$F$5:$CP$5,"Basisschulung Theorie"))</f>
        <v/>
      </c>
      <c r="F254" s="164" t="str">
        <f>IF('Erfassung Schulungstunden'!A259="","",SUMIFS('Erfassung Schulungstunden'!F259:CP259,'Erfassung Schulungstunden'!$F$5:$CP$5,"Basisschulung Praxis"))</f>
        <v/>
      </c>
      <c r="G254" s="139" t="str">
        <f>IF(AND(D254="",E254="",F254=""),"",IF('Erfassung Schulungstunden'!CQ259=1,"Sollvorgabe erfüllt",IF('Erfassung Schulungstunden'!CR259=1,"Sollvorgabe nicht erfüllt",IF('Erfassung Schulungstunden'!CS259=1,"Wert begründen"))))</f>
        <v/>
      </c>
      <c r="H254" s="142"/>
      <c r="I254" s="142"/>
      <c r="J254" s="165">
        <f t="shared" si="4"/>
        <v>0</v>
      </c>
    </row>
    <row r="255" spans="1:10" hidden="1" x14ac:dyDescent="0.25">
      <c r="A255" s="140" t="str">
        <f>IF('Erfassung Schulungstunden'!A260&lt;&gt;"",'Erfassung Schulungstunden'!A260,"")</f>
        <v/>
      </c>
      <c r="B255" s="156" t="str">
        <f>IF('Erfassung Schulungstunden'!B260="","",'Erfassung Schulungstunden'!B260)</f>
        <v/>
      </c>
      <c r="C255" s="141" t="str">
        <f>IF('Erfassung Schulungstunden'!C260&lt;&gt;"",'Erfassung Schulungstunden'!C260,"")</f>
        <v/>
      </c>
      <c r="D255" s="164" t="str">
        <f>IF('Erfassung Schulungstunden'!A260="","",SUMIFS('Erfassung Schulungstunden'!F260:CP260,'Erfassung Schulungstunden'!$F$5:$CP$5,"Fortbildung"))</f>
        <v/>
      </c>
      <c r="E255" s="164" t="str">
        <f>IF('Erfassung Schulungstunden'!A260="","",SUMIFS('Erfassung Schulungstunden'!F260:CP260,'Erfassung Schulungstunden'!$F$5:$CP$5,"Basisschulung Theorie"))</f>
        <v/>
      </c>
      <c r="F255" s="164" t="str">
        <f>IF('Erfassung Schulungstunden'!A260="","",SUMIFS('Erfassung Schulungstunden'!F260:CP260,'Erfassung Schulungstunden'!$F$5:$CP$5,"Basisschulung Praxis"))</f>
        <v/>
      </c>
      <c r="G255" s="139" t="str">
        <f>IF(AND(D255="",E255="",F255=""),"",IF('Erfassung Schulungstunden'!CQ260=1,"Sollvorgabe erfüllt",IF('Erfassung Schulungstunden'!CR260=1,"Sollvorgabe nicht erfüllt",IF('Erfassung Schulungstunden'!CS260=1,"Wert begründen"))))</f>
        <v/>
      </c>
      <c r="H255" s="142"/>
      <c r="I255" s="142"/>
      <c r="J255" s="165">
        <f t="shared" si="4"/>
        <v>0</v>
      </c>
    </row>
    <row r="256" spans="1:10" hidden="1" x14ac:dyDescent="0.25">
      <c r="A256" s="140" t="str">
        <f>IF('Erfassung Schulungstunden'!A261&lt;&gt;"",'Erfassung Schulungstunden'!A261,"")</f>
        <v/>
      </c>
      <c r="B256" s="156" t="str">
        <f>IF('Erfassung Schulungstunden'!B261="","",'Erfassung Schulungstunden'!B261)</f>
        <v/>
      </c>
      <c r="C256" s="141" t="str">
        <f>IF('Erfassung Schulungstunden'!C261&lt;&gt;"",'Erfassung Schulungstunden'!C261,"")</f>
        <v/>
      </c>
      <c r="D256" s="164" t="str">
        <f>IF('Erfassung Schulungstunden'!A261="","",SUMIFS('Erfassung Schulungstunden'!F261:CP261,'Erfassung Schulungstunden'!$F$5:$CP$5,"Fortbildung"))</f>
        <v/>
      </c>
      <c r="E256" s="164" t="str">
        <f>IF('Erfassung Schulungstunden'!A261="","",SUMIFS('Erfassung Schulungstunden'!F261:CP261,'Erfassung Schulungstunden'!$F$5:$CP$5,"Basisschulung Theorie"))</f>
        <v/>
      </c>
      <c r="F256" s="164" t="str">
        <f>IF('Erfassung Schulungstunden'!A261="","",SUMIFS('Erfassung Schulungstunden'!F261:CP261,'Erfassung Schulungstunden'!$F$5:$CP$5,"Basisschulung Praxis"))</f>
        <v/>
      </c>
      <c r="G256" s="139" t="str">
        <f>IF(AND(D256="",E256="",F256=""),"",IF('Erfassung Schulungstunden'!CQ261=1,"Sollvorgabe erfüllt",IF('Erfassung Schulungstunden'!CR261=1,"Sollvorgabe nicht erfüllt",IF('Erfassung Schulungstunden'!CS261=1,"Wert begründen"))))</f>
        <v/>
      </c>
      <c r="H256" s="142"/>
      <c r="I256" s="142"/>
      <c r="J256" s="165">
        <f t="shared" si="4"/>
        <v>0</v>
      </c>
    </row>
    <row r="257" spans="1:10" hidden="1" x14ac:dyDescent="0.25">
      <c r="A257" s="140" t="str">
        <f>IF('Erfassung Schulungstunden'!A262&lt;&gt;"",'Erfassung Schulungstunden'!A262,"")</f>
        <v/>
      </c>
      <c r="B257" s="156" t="str">
        <f>IF('Erfassung Schulungstunden'!B262="","",'Erfassung Schulungstunden'!B262)</f>
        <v/>
      </c>
      <c r="C257" s="141" t="str">
        <f>IF('Erfassung Schulungstunden'!C262&lt;&gt;"",'Erfassung Schulungstunden'!C262,"")</f>
        <v/>
      </c>
      <c r="D257" s="164" t="str">
        <f>IF('Erfassung Schulungstunden'!A262="","",SUMIFS('Erfassung Schulungstunden'!F262:CP262,'Erfassung Schulungstunden'!$F$5:$CP$5,"Fortbildung"))</f>
        <v/>
      </c>
      <c r="E257" s="164" t="str">
        <f>IF('Erfassung Schulungstunden'!A262="","",SUMIFS('Erfassung Schulungstunden'!F262:CP262,'Erfassung Schulungstunden'!$F$5:$CP$5,"Basisschulung Theorie"))</f>
        <v/>
      </c>
      <c r="F257" s="164" t="str">
        <f>IF('Erfassung Schulungstunden'!A262="","",SUMIFS('Erfassung Schulungstunden'!F262:CP262,'Erfassung Schulungstunden'!$F$5:$CP$5,"Basisschulung Praxis"))</f>
        <v/>
      </c>
      <c r="G257" s="139" t="str">
        <f>IF(AND(D257="",E257="",F257=""),"",IF('Erfassung Schulungstunden'!CQ262=1,"Sollvorgabe erfüllt",IF('Erfassung Schulungstunden'!CR262=1,"Sollvorgabe nicht erfüllt",IF('Erfassung Schulungstunden'!CS262=1,"Wert begründen"))))</f>
        <v/>
      </c>
      <c r="H257" s="142"/>
      <c r="I257" s="142"/>
      <c r="J257" s="165">
        <f t="shared" si="4"/>
        <v>0</v>
      </c>
    </row>
    <row r="258" spans="1:10" hidden="1" x14ac:dyDescent="0.25">
      <c r="A258" s="140" t="str">
        <f>IF('Erfassung Schulungstunden'!A263&lt;&gt;"",'Erfassung Schulungstunden'!A263,"")</f>
        <v/>
      </c>
      <c r="B258" s="156" t="str">
        <f>IF('Erfassung Schulungstunden'!B263="","",'Erfassung Schulungstunden'!B263)</f>
        <v/>
      </c>
      <c r="C258" s="141" t="str">
        <f>IF('Erfassung Schulungstunden'!C263&lt;&gt;"",'Erfassung Schulungstunden'!C263,"")</f>
        <v/>
      </c>
      <c r="D258" s="164" t="str">
        <f>IF('Erfassung Schulungstunden'!A263="","",SUMIFS('Erfassung Schulungstunden'!F263:CP263,'Erfassung Schulungstunden'!$F$5:$CP$5,"Fortbildung"))</f>
        <v/>
      </c>
      <c r="E258" s="164" t="str">
        <f>IF('Erfassung Schulungstunden'!A263="","",SUMIFS('Erfassung Schulungstunden'!F263:CP263,'Erfassung Schulungstunden'!$F$5:$CP$5,"Basisschulung Theorie"))</f>
        <v/>
      </c>
      <c r="F258" s="164" t="str">
        <f>IF('Erfassung Schulungstunden'!A263="","",SUMIFS('Erfassung Schulungstunden'!F263:CP263,'Erfassung Schulungstunden'!$F$5:$CP$5,"Basisschulung Praxis"))</f>
        <v/>
      </c>
      <c r="G258" s="139" t="str">
        <f>IF(AND(D258="",E258="",F258=""),"",IF('Erfassung Schulungstunden'!CQ263=1,"Sollvorgabe erfüllt",IF('Erfassung Schulungstunden'!CR263=1,"Sollvorgabe nicht erfüllt",IF('Erfassung Schulungstunden'!CS263=1,"Wert begründen"))))</f>
        <v/>
      </c>
      <c r="H258" s="142"/>
      <c r="I258" s="142"/>
      <c r="J258" s="165">
        <f t="shared" si="4"/>
        <v>0</v>
      </c>
    </row>
    <row r="259" spans="1:10" hidden="1" x14ac:dyDescent="0.25">
      <c r="A259" s="140" t="str">
        <f>IF('Erfassung Schulungstunden'!A264&lt;&gt;"",'Erfassung Schulungstunden'!A264,"")</f>
        <v/>
      </c>
      <c r="B259" s="156" t="str">
        <f>IF('Erfassung Schulungstunden'!B264="","",'Erfassung Schulungstunden'!B264)</f>
        <v/>
      </c>
      <c r="C259" s="141" t="str">
        <f>IF('Erfassung Schulungstunden'!C264&lt;&gt;"",'Erfassung Schulungstunden'!C264,"")</f>
        <v/>
      </c>
      <c r="D259" s="164" t="str">
        <f>IF('Erfassung Schulungstunden'!A264="","",SUMIFS('Erfassung Schulungstunden'!F264:CP264,'Erfassung Schulungstunden'!$F$5:$CP$5,"Fortbildung"))</f>
        <v/>
      </c>
      <c r="E259" s="164" t="str">
        <f>IF('Erfassung Schulungstunden'!A264="","",SUMIFS('Erfassung Schulungstunden'!F264:CP264,'Erfassung Schulungstunden'!$F$5:$CP$5,"Basisschulung Theorie"))</f>
        <v/>
      </c>
      <c r="F259" s="164" t="str">
        <f>IF('Erfassung Schulungstunden'!A264="","",SUMIFS('Erfassung Schulungstunden'!F264:CP264,'Erfassung Schulungstunden'!$F$5:$CP$5,"Basisschulung Praxis"))</f>
        <v/>
      </c>
      <c r="G259" s="139" t="str">
        <f>IF(AND(D259="",E259="",F259=""),"",IF('Erfassung Schulungstunden'!CQ264=1,"Sollvorgabe erfüllt",IF('Erfassung Schulungstunden'!CR264=1,"Sollvorgabe nicht erfüllt",IF('Erfassung Schulungstunden'!CS264=1,"Wert begründen"))))</f>
        <v/>
      </c>
      <c r="H259" s="142"/>
      <c r="I259" s="142"/>
      <c r="J259" s="165">
        <f t="shared" si="4"/>
        <v>0</v>
      </c>
    </row>
    <row r="260" spans="1:10" hidden="1" x14ac:dyDescent="0.25">
      <c r="A260" s="140" t="str">
        <f>IF('Erfassung Schulungstunden'!A265&lt;&gt;"",'Erfassung Schulungstunden'!A265,"")</f>
        <v/>
      </c>
      <c r="B260" s="156" t="str">
        <f>IF('Erfassung Schulungstunden'!B265="","",'Erfassung Schulungstunden'!B265)</f>
        <v/>
      </c>
      <c r="C260" s="141" t="str">
        <f>IF('Erfassung Schulungstunden'!C265&lt;&gt;"",'Erfassung Schulungstunden'!C265,"")</f>
        <v/>
      </c>
      <c r="D260" s="164" t="str">
        <f>IF('Erfassung Schulungstunden'!A265="","",SUMIFS('Erfassung Schulungstunden'!F265:CP265,'Erfassung Schulungstunden'!$F$5:$CP$5,"Fortbildung"))</f>
        <v/>
      </c>
      <c r="E260" s="164" t="str">
        <f>IF('Erfassung Schulungstunden'!A265="","",SUMIFS('Erfassung Schulungstunden'!F265:CP265,'Erfassung Schulungstunden'!$F$5:$CP$5,"Basisschulung Theorie"))</f>
        <v/>
      </c>
      <c r="F260" s="164" t="str">
        <f>IF('Erfassung Schulungstunden'!A265="","",SUMIFS('Erfassung Schulungstunden'!F265:CP265,'Erfassung Schulungstunden'!$F$5:$CP$5,"Basisschulung Praxis"))</f>
        <v/>
      </c>
      <c r="G260" s="139" t="str">
        <f>IF(AND(D260="",E260="",F260=""),"",IF('Erfassung Schulungstunden'!CQ265=1,"Sollvorgabe erfüllt",IF('Erfassung Schulungstunden'!CR265=1,"Sollvorgabe nicht erfüllt",IF('Erfassung Schulungstunden'!CS265=1,"Wert begründen"))))</f>
        <v/>
      </c>
      <c r="H260" s="142"/>
      <c r="I260" s="142"/>
      <c r="J260" s="165">
        <f t="shared" si="4"/>
        <v>0</v>
      </c>
    </row>
    <row r="261" spans="1:10" hidden="1" x14ac:dyDescent="0.25">
      <c r="A261" s="140" t="str">
        <f>IF('Erfassung Schulungstunden'!A266&lt;&gt;"",'Erfassung Schulungstunden'!A266,"")</f>
        <v/>
      </c>
      <c r="B261" s="156" t="str">
        <f>IF('Erfassung Schulungstunden'!B266="","",'Erfassung Schulungstunden'!B266)</f>
        <v/>
      </c>
      <c r="C261" s="141" t="str">
        <f>IF('Erfassung Schulungstunden'!C266&lt;&gt;"",'Erfassung Schulungstunden'!C266,"")</f>
        <v/>
      </c>
      <c r="D261" s="164" t="str">
        <f>IF('Erfassung Schulungstunden'!A266="","",SUMIFS('Erfassung Schulungstunden'!F266:CP266,'Erfassung Schulungstunden'!$F$5:$CP$5,"Fortbildung"))</f>
        <v/>
      </c>
      <c r="E261" s="164" t="str">
        <f>IF('Erfassung Schulungstunden'!A266="","",SUMIFS('Erfassung Schulungstunden'!F266:CP266,'Erfassung Schulungstunden'!$F$5:$CP$5,"Basisschulung Theorie"))</f>
        <v/>
      </c>
      <c r="F261" s="164" t="str">
        <f>IF('Erfassung Schulungstunden'!A266="","",SUMIFS('Erfassung Schulungstunden'!F266:CP266,'Erfassung Schulungstunden'!$F$5:$CP$5,"Basisschulung Praxis"))</f>
        <v/>
      </c>
      <c r="G261" s="139" t="str">
        <f>IF(AND(D261="",E261="",F261=""),"",IF('Erfassung Schulungstunden'!CQ266=1,"Sollvorgabe erfüllt",IF('Erfassung Schulungstunden'!CR266=1,"Sollvorgabe nicht erfüllt",IF('Erfassung Schulungstunden'!CS266=1,"Wert begründen"))))</f>
        <v/>
      </c>
      <c r="H261" s="142"/>
      <c r="I261" s="142"/>
      <c r="J261" s="165">
        <f t="shared" si="4"/>
        <v>0</v>
      </c>
    </row>
  </sheetData>
  <sheetProtection algorithmName="SHA-512" hashValue="oz0p23y4OBZrfE3HqSoEnDvOF4NlhsFn/1U3hzgGSaO5+ukjxm14rn6Xt5GEZ7/7I9aBfVFC0FtzE6xL+I7LTg==" saltValue="dY7GtQ2HnEZQWROEV2RDPw==" spinCount="100000" sheet="1" selectLockedCells="1" sort="0" autoFilter="0"/>
  <protectedRanges>
    <protectedRange sqref="A6:J6" name="Filter"/>
    <protectedRange sqref="H7:J261" name="Bereich1"/>
  </protectedRanges>
  <autoFilter ref="A6:H206" xr:uid="{E295A3CA-D37F-4C73-94F3-7D9610F99BBB}"/>
  <conditionalFormatting sqref="H7:I261">
    <cfRule type="expression" dxfId="9" priority="35">
      <formula>(ISBLANK(H7)=FALSE)</formula>
    </cfRule>
    <cfRule type="expression" dxfId="8" priority="38">
      <formula>$G7="Sollvorgabe nicht erfüllt"</formula>
    </cfRule>
  </conditionalFormatting>
  <conditionalFormatting sqref="H7:I261">
    <cfRule type="expression" dxfId="7" priority="36">
      <formula>$G7="Wert begründen"</formula>
    </cfRule>
  </conditionalFormatting>
  <conditionalFormatting sqref="G7:G261">
    <cfRule type="containsText" dxfId="6" priority="118" operator="containsText" text="Wert begründen">
      <formula>NOT(ISERROR(SEARCH("Wert begründen",G7)))</formula>
    </cfRule>
    <cfRule type="expression" dxfId="5" priority="119">
      <formula>(ISBLANK(#REF!))</formula>
    </cfRule>
  </conditionalFormatting>
  <dataValidations count="1">
    <dataValidation type="date" allowBlank="1" showInputMessage="1" showErrorMessage="1" sqref="F262:H645" xr:uid="{00000000-0002-0000-0300-000000000000}">
      <formula1>1</formula1>
      <formula2>54789</formula2>
    </dataValidation>
  </dataValidations>
  <pageMargins left="0.7" right="0.7" top="0.78740157499999996" bottom="0.78740157499999996" header="0.3" footer="0.3"/>
  <pageSetup paperSize="9" scale="68"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37" operator="containsText" id="{6D53DEA5-8E73-454E-99AF-B37CAC667C45}">
            <xm:f>NOT(ISERROR(SEARCH("sollvorgabe nicht erfüllt",G7)))</xm:f>
            <xm:f>"sollvorgabe nicht erfüllt"</xm:f>
            <x14:dxf>
              <fill>
                <patternFill>
                  <bgColor rgb="FFFFFF99"/>
                </patternFill>
              </fill>
            </x14:dxf>
          </x14:cfRule>
          <xm:sqref>G7:G261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A03471E-D0B7-4907-976C-9DF66E29A3D9}">
          <x14:formula1>
            <xm:f>versteckt!$L$1:$L$10</xm:f>
          </x14:formula1>
          <xm:sqref>H7:H261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5"/>
  <sheetViews>
    <sheetView showGridLines="0" zoomScale="80" zoomScaleNormal="80" workbookViewId="0">
      <selection activeCell="F6" sqref="F6"/>
    </sheetView>
  </sheetViews>
  <sheetFormatPr baseColWidth="10" defaultColWidth="11.42578125" defaultRowHeight="15" x14ac:dyDescent="0.25"/>
  <cols>
    <col min="1" max="1" width="46.7109375" customWidth="1"/>
    <col min="2" max="2" width="11.5703125" customWidth="1"/>
    <col min="3" max="3" width="13.5703125" customWidth="1"/>
    <col min="4" max="4" width="13.28515625" customWidth="1"/>
    <col min="5" max="5" width="9.7109375" customWidth="1"/>
    <col min="6" max="6" width="14.140625" customWidth="1"/>
    <col min="7" max="8" width="11.7109375" customWidth="1"/>
    <col min="9" max="9" width="12.5703125" customWidth="1"/>
    <col min="10" max="10" width="11.85546875" customWidth="1"/>
    <col min="11" max="11" width="7.85546875" customWidth="1"/>
    <col min="12" max="13" width="11.7109375" customWidth="1"/>
    <col min="14" max="14" width="11.5703125" customWidth="1"/>
    <col min="15" max="15" width="12.85546875" hidden="1" customWidth="1"/>
    <col min="16" max="16" width="15" hidden="1" customWidth="1"/>
    <col min="17" max="17" width="17.7109375" hidden="1" customWidth="1"/>
    <col min="18" max="19" width="18.28515625" hidden="1" customWidth="1"/>
    <col min="20" max="20" width="12" hidden="1" customWidth="1"/>
    <col min="21" max="22" width="11.42578125" hidden="1" customWidth="1"/>
    <col min="23" max="24" width="0.140625" hidden="1" customWidth="1"/>
    <col min="25" max="25" width="16.28515625" hidden="1" customWidth="1"/>
    <col min="26" max="28" width="15.28515625" hidden="1" customWidth="1"/>
    <col min="29" max="29" width="11.42578125" customWidth="1"/>
  </cols>
  <sheetData>
    <row r="1" spans="1:29" x14ac:dyDescent="0.25">
      <c r="A1" s="8" t="s">
        <v>5</v>
      </c>
    </row>
    <row r="2" spans="1:29" ht="25.5" x14ac:dyDescent="0.35">
      <c r="A2" s="11" t="s">
        <v>71</v>
      </c>
    </row>
    <row r="3" spans="1:29" ht="18" x14ac:dyDescent="0.25">
      <c r="A3" s="168"/>
    </row>
    <row r="4" spans="1:29" ht="23.25" x14ac:dyDescent="0.35">
      <c r="A4" s="75" t="s">
        <v>131</v>
      </c>
      <c r="F4" s="75" t="s">
        <v>133</v>
      </c>
    </row>
    <row r="5" spans="1:29" x14ac:dyDescent="0.25">
      <c r="A5" s="266" t="str">
        <f>IF(OR(F19="---",L19="---"),"",IF(AND(L19&gt;=80%,F19&gt;=80%),"Anforderung Basisschulung erfüllt", "Anforderungen Basisschulung nicht erfüllt"))</f>
        <v/>
      </c>
      <c r="B5" s="266"/>
      <c r="C5" s="266"/>
      <c r="D5" s="266"/>
    </row>
    <row r="6" spans="1:29" x14ac:dyDescent="0.25">
      <c r="A6" s="266" t="str">
        <f>IF(F32="---","",IF(F32&gt;=80%,"Anforderung Fortbildungsquote erfüllt", "Anforderungen Fortbildungsquote nicht erfüllt"))</f>
        <v/>
      </c>
      <c r="B6" s="266"/>
      <c r="C6" s="266"/>
      <c r="D6" s="266"/>
      <c r="F6" s="171" t="s">
        <v>34</v>
      </c>
    </row>
    <row r="8" spans="1:29" ht="24" thickBot="1" x14ac:dyDescent="0.4">
      <c r="A8" s="75" t="s">
        <v>75</v>
      </c>
    </row>
    <row r="9" spans="1:29" s="76" customFormat="1" ht="48" customHeight="1" thickBot="1" x14ac:dyDescent="0.3">
      <c r="A9" s="261" t="s">
        <v>154</v>
      </c>
      <c r="B9" s="262"/>
      <c r="C9" s="262"/>
      <c r="D9" s="262"/>
      <c r="E9" s="262"/>
      <c r="F9" s="262"/>
      <c r="G9" s="262"/>
      <c r="H9" s="262"/>
      <c r="I9" s="262"/>
      <c r="J9" s="262"/>
      <c r="K9" s="262"/>
      <c r="L9" s="262"/>
      <c r="M9" s="262"/>
      <c r="N9" s="263"/>
      <c r="O9" s="248" t="s">
        <v>130</v>
      </c>
      <c r="P9" s="249"/>
      <c r="R9" s="248" t="s">
        <v>130</v>
      </c>
      <c r="S9" s="249"/>
    </row>
    <row r="10" spans="1:29" ht="84" customHeight="1" thickBot="1" x14ac:dyDescent="0.3">
      <c r="A10" s="77"/>
      <c r="B10" s="49" t="s">
        <v>64</v>
      </c>
      <c r="C10" s="51" t="s">
        <v>72</v>
      </c>
      <c r="D10" s="51" t="s">
        <v>41</v>
      </c>
      <c r="E10" s="51" t="s">
        <v>35</v>
      </c>
      <c r="F10" s="51" t="s">
        <v>52</v>
      </c>
      <c r="G10" s="51" t="s">
        <v>53</v>
      </c>
      <c r="H10" s="78" t="s">
        <v>56</v>
      </c>
      <c r="I10" s="49" t="s">
        <v>73</v>
      </c>
      <c r="J10" s="51" t="s">
        <v>42</v>
      </c>
      <c r="K10" s="51" t="s">
        <v>65</v>
      </c>
      <c r="L10" s="51" t="s">
        <v>52</v>
      </c>
      <c r="M10" s="51" t="s">
        <v>53</v>
      </c>
      <c r="N10" s="52" t="s">
        <v>56</v>
      </c>
      <c r="O10" s="250" t="s">
        <v>134</v>
      </c>
      <c r="P10" s="251"/>
      <c r="Q10" s="169" t="s">
        <v>132</v>
      </c>
      <c r="R10" s="250" t="s">
        <v>135</v>
      </c>
      <c r="S10" s="251"/>
      <c r="T10" s="169" t="s">
        <v>132</v>
      </c>
      <c r="Y10" s="34" t="s">
        <v>54</v>
      </c>
      <c r="Z10" s="34" t="s">
        <v>55</v>
      </c>
      <c r="AA10" s="34" t="s">
        <v>54</v>
      </c>
      <c r="AB10" s="34" t="s">
        <v>55</v>
      </c>
      <c r="AC10" s="34"/>
    </row>
    <row r="11" spans="1:29" ht="15.75" thickBot="1" x14ac:dyDescent="0.3">
      <c r="A11" s="79" t="s">
        <v>107</v>
      </c>
      <c r="B11" s="80">
        <f>((COUNTIFS('Erfassung Schulungstunden'!$C$12:$C$211,versteckt!G1,'Erfassung Schulungstunden'!$D$12:$D$211,versteckt!$C$1))-Q11)*OR((COUNTIFS('Erfassung Schulungstunden'!$C$12:$C$211,versteckt!G1,'Erfassung Schulungstunden'!$D$12:$D$211,versteckt!$C$1))-T11)</f>
        <v>0</v>
      </c>
      <c r="C11" s="81">
        <v>16</v>
      </c>
      <c r="D11" s="82">
        <f>COUNTIFS('Erfassung Schulungstunden'!$C$12:$C$211,$A11,'Auswertung pro MA'!$E$7:$E$206,"&lt;16",'Erfassung Schulungstunden'!$D$12:$D$211,versteckt!$C$1)-Q11</f>
        <v>0</v>
      </c>
      <c r="E11" s="83" t="str">
        <f>IFERROR(SUMIFS('Auswertung pro MA'!$E$7:$E$206,'Erfassung Schulungstunden'!$C$12:$C$211,$A11,'Erfassung Schulungstunden'!$D$12:$D$211,versteckt!$C$1)/COUNTIFS('Erfassung Schulungstunden'!$C$12:$C$211,$A11,'Erfassung Schulungstunden'!$D$12:$D$211,versteckt!$C$1),"---")</f>
        <v>---</v>
      </c>
      <c r="F11" s="124" t="str">
        <f>IFERROR(COUNTIFS('Erfassung Schulungstunden'!$C$12:$C$211,A11,'Erfassung Schulungstunden'!$E$12:$E$211,versteckt!B$1,'Erfassung Schulungstunden'!$D$12:$D$211,versteckt!$C$1,'Auswertung pro MA'!$E$7:$E$206,"&gt;=16")/B11,"---")</f>
        <v>---</v>
      </c>
      <c r="G11" s="84" t="str">
        <f>IFERROR(H11-F11,"---")</f>
        <v>---</v>
      </c>
      <c r="H11" s="85" t="str">
        <f t="shared" ref="H11:H19" si="0">IFERROR(1-(D11/B11),"---")</f>
        <v>---</v>
      </c>
      <c r="I11" s="86">
        <v>3</v>
      </c>
      <c r="J11" s="56">
        <f>COUNTIFS('Erfassung Schulungstunden'!$C$12:$C$211,$A11,'Auswertung pro MA'!$F$7:$F$206,"&lt;3",'Erfassung Schulungstunden'!$D$12:$D$211,versteckt!$C$1)-R11</f>
        <v>0</v>
      </c>
      <c r="K11" s="83" t="str">
        <f>IFERROR(SUMIFS('Auswertung pro MA'!$F$7:$F$206,'Erfassung Schulungstunden'!$C$12:$C$211,$A11,'Erfassung Schulungstunden'!$D$12:$D$211,versteckt!$C$1)/COUNTIFS('Erfassung Schulungstunden'!$C$12:$C$211,$A11,'Erfassung Schulungstunden'!$D$12:$D$211,versteckt!$C$1),"---")</f>
        <v>---</v>
      </c>
      <c r="L11" s="124" t="str">
        <f>IFERROR(COUNTIFS('Erfassung Schulungstunden'!$C$12:$C$211,A11,'Erfassung Schulungstunden'!$E$12:$E$211,versteckt!B$1,'Erfassung Schulungstunden'!$D$12:$D$211,versteckt!$C$1,'Auswertung pro MA'!$F$7:$F$206,"&gt;=3")/B11,"---")</f>
        <v>---</v>
      </c>
      <c r="M11" s="84" t="str">
        <f t="shared" ref="M11:M18" si="1">IFERROR(N11-L11,"---")</f>
        <v>---</v>
      </c>
      <c r="N11" s="87" t="str">
        <f t="shared" ref="N11:N18" si="2">IFERROR(1-($J11/B11),"---")</f>
        <v>---</v>
      </c>
      <c r="O11" s="246">
        <f>COUNTIFS('Erfassung Schulungstunden'!$C$12:$C$211,A11,'Auswertung pro MA'!$E$7:$E$206,"&lt;16",'Erfassung Schulungstunden'!$D$12:$D$211,versteckt!$C$1,'Auswertung pro MA'!$J$7:$J$206,"1")</f>
        <v>0</v>
      </c>
      <c r="P11" s="247"/>
      <c r="Q11" s="170">
        <f>IF($F$6="ja",O11,0)</f>
        <v>0</v>
      </c>
      <c r="R11" s="246">
        <f>COUNTIFS('Erfassung Schulungstunden'!$C$12:$C$211,$A11,'Auswertung pro MA'!$F$7:$F$206,"&lt;3",'Erfassung Schulungstunden'!$D$12:$D$211,versteckt!$C$1,'Auswertung pro MA'!$J$7:$J$206,"1")</f>
        <v>0</v>
      </c>
      <c r="S11" s="247"/>
      <c r="T11" s="170">
        <f>IF($F$6="ja",R11,0)</f>
        <v>0</v>
      </c>
      <c r="Y11">
        <f>COUNTIFS('Erfassung Schulungstunden'!$C$12:$C$211,A11,'Erfassung Schulungstunden'!$E$12:$E$211,versteckt!B$1,'Erfassung Schulungstunden'!$D$12:$D$211,versteckt!$C$1,'Auswertung pro MA'!$E$7:$E$206,"&gt;=16")+T24</f>
        <v>0</v>
      </c>
      <c r="Z11">
        <f t="shared" ref="Z11:Z18" si="3">B11-Y11-D11</f>
        <v>0</v>
      </c>
      <c r="AA11">
        <f>COUNTIFS('Erfassung Schulungstunden'!$C$12:$C$211,A11,'Erfassung Schulungstunden'!$E$12:$E$211,versteckt!B$1,'Erfassung Schulungstunden'!$D$12:$D$211,versteckt!$C$1,'Auswertung pro MA'!$F$7:$F$206,"&gt;=3")-R11+T24</f>
        <v>0</v>
      </c>
      <c r="AB11">
        <f t="shared" ref="AB11:AB18" si="4">B11-J11-AA11</f>
        <v>0</v>
      </c>
    </row>
    <row r="12" spans="1:29" ht="15.75" thickBot="1" x14ac:dyDescent="0.3">
      <c r="A12" s="79" t="s">
        <v>108</v>
      </c>
      <c r="B12" s="80">
        <f>((COUNTIFS('Erfassung Schulungstunden'!$C$12:$C$211,versteckt!G7,'Erfassung Schulungstunden'!$D$12:$D$211,versteckt!$C$1))-Q12)*OR((COUNTIFS('Erfassung Schulungstunden'!$C$12:$C$211,versteckt!G1,'Erfassung Schulungstunden'!$D$12:$D$211,versteckt!$C$1))-T12)</f>
        <v>0</v>
      </c>
      <c r="C12" s="81">
        <v>16</v>
      </c>
      <c r="D12" s="82">
        <f>COUNTIFS('Erfassung Schulungstunden'!$C$12:$C$211,$A12,'Auswertung pro MA'!$E$7:$E$206,"&lt;16",'Erfassung Schulungstunden'!$D$12:$D$211,versteckt!$C$1)-Q12</f>
        <v>0</v>
      </c>
      <c r="E12" s="83" t="str">
        <f>IFERROR(SUMIFS('Auswertung pro MA'!$E$7:$E$206,'Erfassung Schulungstunden'!$C$12:$C$211,$A12,'Erfassung Schulungstunden'!$D$12:$D$211,versteckt!$C$1)/COUNTIFS('Erfassung Schulungstunden'!$C$12:$C$211,$A12,'Erfassung Schulungstunden'!$D$12:$D$211,versteckt!$C$1),"---")</f>
        <v>---</v>
      </c>
      <c r="F12" s="124" t="str">
        <f>IFERROR(COUNTIFS('Erfassung Schulungstunden'!$C$12:$C$211,A12,'Erfassung Schulungstunden'!$E$12:$E$211,versteckt!B$1,'Erfassung Schulungstunden'!$D$12:$D$211,versteckt!$C$1,'Auswertung pro MA'!$E$7:$E$206,"&gt;=16")/B12,"---")</f>
        <v>---</v>
      </c>
      <c r="G12" s="84" t="str">
        <f t="shared" ref="G12:G13" si="5">IFERROR(H12-F12,"---")</f>
        <v>---</v>
      </c>
      <c r="H12" s="85" t="str">
        <f t="shared" ref="H12:H13" si="6">IFERROR(1-(D12/B12),"---")</f>
        <v>---</v>
      </c>
      <c r="I12" s="86">
        <v>3</v>
      </c>
      <c r="J12" s="56">
        <f>COUNTIFS('Erfassung Schulungstunden'!$C$12:$C$211,$A12,'Auswertung pro MA'!$F$7:$F$206,"&lt;3",'Erfassung Schulungstunden'!$D$12:$D$211,versteckt!$C$1)-R12</f>
        <v>0</v>
      </c>
      <c r="K12" s="83" t="str">
        <f>IFERROR(SUMIFS('Auswertung pro MA'!$F$7:$F$206,'Erfassung Schulungstunden'!$C$12:$C$211,$A12,'Erfassung Schulungstunden'!$D$12:$D$211,versteckt!$C$1)/COUNTIFS('Erfassung Schulungstunden'!$C$12:$C$211,$A12,'Erfassung Schulungstunden'!$D$12:$D$211,versteckt!$C$1),"---")</f>
        <v>---</v>
      </c>
      <c r="L12" s="124" t="str">
        <f>IFERROR(COUNTIFS('Erfassung Schulungstunden'!$C$12:$C$211,A12,'Erfassung Schulungstunden'!$E$12:$E$211,versteckt!B$1,'Erfassung Schulungstunden'!$D$12:$D$211,versteckt!$C$1,'Auswertung pro MA'!$F$7:$F$206,"&gt;=3")/B12,"---")</f>
        <v>---</v>
      </c>
      <c r="M12" s="84" t="str">
        <f t="shared" si="1"/>
        <v>---</v>
      </c>
      <c r="N12" s="87" t="str">
        <f t="shared" si="2"/>
        <v>---</v>
      </c>
      <c r="O12" s="257">
        <f>COUNTIFS('Erfassung Schulungstunden'!$C$12:$C$211,A12,'Auswertung pro MA'!$E$7:$E$206,"&lt;16",'Erfassung Schulungstunden'!$D$12:$D$211,versteckt!$C$1,'Auswertung pro MA'!$J$7:$J$206,"1")</f>
        <v>0</v>
      </c>
      <c r="P12" s="258"/>
      <c r="Q12" s="170">
        <f t="shared" ref="Q12:Q18" si="7">IF($F$6="ja",O12,0)</f>
        <v>0</v>
      </c>
      <c r="R12" s="246">
        <f>COUNTIFS('Erfassung Schulungstunden'!$C$12:$C$211,$A12,'Auswertung pro MA'!$F$7:$F$206,"&lt;3",'Erfassung Schulungstunden'!$D$12:$D$211,versteckt!$C$1,'Auswertung pro MA'!$J$7:$J$206,"1")</f>
        <v>0</v>
      </c>
      <c r="S12" s="247"/>
      <c r="T12" s="170">
        <f t="shared" ref="T12:T18" si="8">IF($F$6="ja",R12,0)</f>
        <v>0</v>
      </c>
      <c r="Y12">
        <f>COUNTIFS('Erfassung Schulungstunden'!$C$12:$C$211,A12,'Erfassung Schulungstunden'!$E$12:$E$211,versteckt!B$1,'Erfassung Schulungstunden'!$D$12:$D$211,versteckt!$C$1,'Auswertung pro MA'!$E$7:$E$206,"&gt;=16")+T25</f>
        <v>0</v>
      </c>
      <c r="Z12">
        <f t="shared" si="3"/>
        <v>0</v>
      </c>
      <c r="AA12">
        <f>COUNTIFS('Erfassung Schulungstunden'!$C$12:$C$211,A12,'Erfassung Schulungstunden'!$E$12:$E$211,versteckt!B$1,'Erfassung Schulungstunden'!$D$12:$D$211,versteckt!$C$1,'Auswertung pro MA'!$F$7:$F$206,"&gt;=3")-R12+T25</f>
        <v>0</v>
      </c>
      <c r="AB12">
        <f t="shared" si="4"/>
        <v>0</v>
      </c>
    </row>
    <row r="13" spans="1:29" ht="15.75" thickBot="1" x14ac:dyDescent="0.3">
      <c r="A13" s="79" t="s">
        <v>109</v>
      </c>
      <c r="B13" s="80">
        <f>((COUNTIFS('Erfassung Schulungstunden'!$C$12:$C$211,versteckt!G8,'Erfassung Schulungstunden'!$D$12:$D$211,versteckt!$C$1))-Q13)*OR((COUNTIFS('Erfassung Schulungstunden'!$C$12:$C$211,versteckt!G8,'Erfassung Schulungstunden'!$D$12:$D$211,versteckt!$C$1))-T13)</f>
        <v>0</v>
      </c>
      <c r="C13" s="81">
        <v>16</v>
      </c>
      <c r="D13" s="82">
        <f>COUNTIFS('Erfassung Schulungstunden'!$C$12:$C$211,$A13,'Auswertung pro MA'!$E$7:$E$206,"&lt;16",'Erfassung Schulungstunden'!$D$12:$D$211,versteckt!$C$1)-Q13</f>
        <v>0</v>
      </c>
      <c r="E13" s="83" t="str">
        <f>IFERROR(SUMIFS('Auswertung pro MA'!$E$7:$E$206,'Erfassung Schulungstunden'!$C$12:$C$211,$A13,'Erfassung Schulungstunden'!$D$12:$D$211,versteckt!$C$1)/COUNTIFS('Erfassung Schulungstunden'!$C$12:$C$211,$A13,'Erfassung Schulungstunden'!$D$12:$D$211,versteckt!$C$1),"---")</f>
        <v>---</v>
      </c>
      <c r="F13" s="124" t="str">
        <f>IFERROR(COUNTIFS('Erfassung Schulungstunden'!$C$12:$C$211,A13,'Erfassung Schulungstunden'!$E$12:$E$211,versteckt!B$1,'Erfassung Schulungstunden'!$D$12:$D$211,versteckt!$C$1,'Auswertung pro MA'!$E$7:$E$206,"&gt;=16")/B13,"---")</f>
        <v>---</v>
      </c>
      <c r="G13" s="84" t="str">
        <f t="shared" si="5"/>
        <v>---</v>
      </c>
      <c r="H13" s="85" t="str">
        <f t="shared" si="6"/>
        <v>---</v>
      </c>
      <c r="I13" s="86">
        <v>3</v>
      </c>
      <c r="J13" s="56">
        <f>COUNTIFS('Erfassung Schulungstunden'!$C$12:$C$211,$A13,'Auswertung pro MA'!$F$7:$F$206,"&lt;3",'Erfassung Schulungstunden'!$D$12:$D$211,versteckt!$C$1)-R13</f>
        <v>0</v>
      </c>
      <c r="K13" s="83" t="str">
        <f>IFERROR(SUMIFS('Auswertung pro MA'!$F$7:$F$206,'Erfassung Schulungstunden'!$C$12:$C$211,$A13,'Erfassung Schulungstunden'!$D$12:$D$211,versteckt!$C$1)/COUNTIFS('Erfassung Schulungstunden'!$C$12:$C$211,$A13,'Erfassung Schulungstunden'!$D$12:$D$211,versteckt!$C$1),"---")</f>
        <v>---</v>
      </c>
      <c r="L13" s="124" t="str">
        <f>IFERROR(COUNTIFS('Erfassung Schulungstunden'!$C$12:$C$211,A13,'Erfassung Schulungstunden'!$E$12:$E$211,versteckt!B$1,'Erfassung Schulungstunden'!$D$12:$D$211,versteckt!$C$1,'Auswertung pro MA'!$F$7:$F$206,"&gt;=3")/B13,"---")</f>
        <v>---</v>
      </c>
      <c r="M13" s="84" t="str">
        <f t="shared" si="1"/>
        <v>---</v>
      </c>
      <c r="N13" s="87" t="str">
        <f t="shared" si="2"/>
        <v>---</v>
      </c>
      <c r="O13" s="257">
        <f>COUNTIFS('Erfassung Schulungstunden'!$C$12:$C$211,A13,'Auswertung pro MA'!$E$7:$E$206,"&lt;16",'Erfassung Schulungstunden'!$D$12:$D$211,versteckt!$C$1,'Auswertung pro MA'!$J$7:$J$206,"1")</f>
        <v>0</v>
      </c>
      <c r="P13" s="258"/>
      <c r="Q13" s="170">
        <f t="shared" si="7"/>
        <v>0</v>
      </c>
      <c r="R13" s="246">
        <f>COUNTIFS('Erfassung Schulungstunden'!$C$12:$C$211,$A13,'Auswertung pro MA'!$F$7:$F$206,"&lt;3",'Erfassung Schulungstunden'!$D$12:$D$211,versteckt!$C$1,'Auswertung pro MA'!$J$7:$J$206,"1")</f>
        <v>0</v>
      </c>
      <c r="S13" s="247"/>
      <c r="T13" s="170">
        <f t="shared" si="8"/>
        <v>0</v>
      </c>
      <c r="Y13">
        <f>COUNTIFS('Erfassung Schulungstunden'!$C$12:$C$211,A13,'Erfassung Schulungstunden'!$E$12:$E$211,versteckt!B$1,'Erfassung Schulungstunden'!$D$12:$D$211,versteckt!$C$1,'Auswertung pro MA'!$E$7:$E$206,"&gt;=16")+T26</f>
        <v>0</v>
      </c>
      <c r="Z13">
        <f t="shared" si="3"/>
        <v>0</v>
      </c>
      <c r="AA13">
        <f>COUNTIFS('Erfassung Schulungstunden'!$C$12:$C$211,A13,'Erfassung Schulungstunden'!$E$12:$E$211,versteckt!B$1,'Erfassung Schulungstunden'!$D$12:$D$211,versteckt!$C$1,'Auswertung pro MA'!$F$7:$F$206,"&gt;=3")-R13+T26</f>
        <v>0</v>
      </c>
      <c r="AB13">
        <f t="shared" si="4"/>
        <v>0</v>
      </c>
    </row>
    <row r="14" spans="1:29" ht="15.75" thickBot="1" x14ac:dyDescent="0.3">
      <c r="A14" s="88" t="s">
        <v>17</v>
      </c>
      <c r="B14" s="80">
        <f>((COUNTIFS('Erfassung Schulungstunden'!$C$12:$C$211,versteckt!G2,'Erfassung Schulungstunden'!$D$12:$D$211,versteckt!$C$1))-Q14)*OR((COUNTIFS('Erfassung Schulungstunden'!$C$12:$C$211,versteckt!G2,'Erfassung Schulungstunden'!$D$12:$D$211,versteckt!$C$1))-T14)</f>
        <v>0</v>
      </c>
      <c r="C14" s="89">
        <v>16</v>
      </c>
      <c r="D14" s="82">
        <f>COUNTIFS('Erfassung Schulungstunden'!$C$12:$C$211,$A14,'Auswertung pro MA'!$E$7:$E$206,"&lt;16",'Erfassung Schulungstunden'!$D$12:$D$211,versteckt!$C$1)-Q14</f>
        <v>0</v>
      </c>
      <c r="E14" s="83" t="str">
        <f>IFERROR(SUMIFS('Auswertung pro MA'!$E$7:$E$206,'Erfassung Schulungstunden'!$C$12:$C$211,$A14,'Erfassung Schulungstunden'!$D$12:$D$211,versteckt!$C$1)/COUNTIFS('Erfassung Schulungstunden'!$C$12:$C$211,$A14,'Erfassung Schulungstunden'!$D$12:$D$211,versteckt!$C$1),"---")</f>
        <v>---</v>
      </c>
      <c r="F14" s="124" t="str">
        <f>IFERROR(COUNTIFS('Erfassung Schulungstunden'!$C$12:$C$211,A14,'Erfassung Schulungstunden'!$E$12:$E$211,versteckt!B$1,'Erfassung Schulungstunden'!$D$12:$D$211,versteckt!$C$1,'Auswertung pro MA'!$E$7:$E$206,"&gt;=16")/B14,"---")</f>
        <v>---</v>
      </c>
      <c r="G14" s="84" t="str">
        <f t="shared" ref="G14:G18" si="9">IFERROR(H14-F14,"---")</f>
        <v>---</v>
      </c>
      <c r="H14" s="85" t="str">
        <f t="shared" si="0"/>
        <v>---</v>
      </c>
      <c r="I14" s="90">
        <v>3</v>
      </c>
      <c r="J14" s="56">
        <f>COUNTIFS('Erfassung Schulungstunden'!$C$12:$C$211,$A14,'Auswertung pro MA'!$F$7:$F$206,"&lt;3",'Erfassung Schulungstunden'!$D$12:$D$211,versteckt!$C$1)-R14</f>
        <v>0</v>
      </c>
      <c r="K14" s="83" t="str">
        <f>IFERROR(SUMIFS('Auswertung pro MA'!$F$7:$F$206,'Erfassung Schulungstunden'!$C$12:$C$211,$A14,'Erfassung Schulungstunden'!$D$12:$D$211,versteckt!$C$1)/COUNTIFS('Erfassung Schulungstunden'!$C$12:$C$211,$A14,'Erfassung Schulungstunden'!$D$12:$D$211,versteckt!$C$1),"---")</f>
        <v>---</v>
      </c>
      <c r="L14" s="124" t="str">
        <f>IFERROR(COUNTIFS('Erfassung Schulungstunden'!$C$12:$C$211,A14,'Erfassung Schulungstunden'!$E$12:$E$211,versteckt!B$1,'Erfassung Schulungstunden'!$D$12:$D$211,versteckt!$C$1,'Auswertung pro MA'!$F$7:$F$206,"&gt;=3")/B14,"---")</f>
        <v>---</v>
      </c>
      <c r="M14" s="84" t="str">
        <f t="shared" si="1"/>
        <v>---</v>
      </c>
      <c r="N14" s="87" t="str">
        <f t="shared" si="2"/>
        <v>---</v>
      </c>
      <c r="O14" s="257">
        <f>COUNTIFS('Erfassung Schulungstunden'!$C$12:$C$211,A14,'Auswertung pro MA'!$E$7:$E$206,"&lt;16",'Erfassung Schulungstunden'!$D$12:$D$211,versteckt!$C$1,'Auswertung pro MA'!$J$7:$J$206,"1")</f>
        <v>0</v>
      </c>
      <c r="P14" s="258"/>
      <c r="Q14" s="170">
        <f t="shared" si="7"/>
        <v>0</v>
      </c>
      <c r="R14" s="246">
        <f>COUNTIFS('Erfassung Schulungstunden'!$C$12:$C$211,$A14,'Auswertung pro MA'!$F$7:$F$206,"&lt;3",'Erfassung Schulungstunden'!$D$12:$D$211,versteckt!$C$1,'Auswertung pro MA'!$J$7:$J$206,"1")</f>
        <v>0</v>
      </c>
      <c r="S14" s="247"/>
      <c r="T14" s="170">
        <f t="shared" si="8"/>
        <v>0</v>
      </c>
      <c r="Y14">
        <f>COUNTIFS('Erfassung Schulungstunden'!$C$12:$C$211,A14,'Erfassung Schulungstunden'!$E$12:$E$211,versteckt!B$1,'Erfassung Schulungstunden'!$D$12:$D$211,versteckt!$C$1,'Auswertung pro MA'!$E$7:$E$206,"&gt;=16")+T27</f>
        <v>0</v>
      </c>
      <c r="Z14">
        <f t="shared" si="3"/>
        <v>0</v>
      </c>
      <c r="AA14">
        <f>COUNTIFS('Erfassung Schulungstunden'!$C$12:$C$211,A14,'Erfassung Schulungstunden'!$E$12:$E$211,versteckt!B$1,'Erfassung Schulungstunden'!$D$12:$D$211,versteckt!$C$1,'Auswertung pro MA'!$F$7:$F$206,"&gt;=3")-R14+T27</f>
        <v>0</v>
      </c>
      <c r="AB14">
        <f t="shared" si="4"/>
        <v>0</v>
      </c>
    </row>
    <row r="15" spans="1:29" ht="15.75" thickBot="1" x14ac:dyDescent="0.3">
      <c r="A15" s="88" t="s">
        <v>18</v>
      </c>
      <c r="B15" s="80">
        <f>((COUNTIFS('Erfassung Schulungstunden'!$C$12:$C$211,versteckt!G3,'Erfassung Schulungstunden'!$D$12:$D$211,versteckt!$C$1))-Q15)*OR((COUNTIFS('Erfassung Schulungstunden'!$C$12:$C$211,versteckt!G3,'Erfassung Schulungstunden'!$D$12:$D$211,versteckt!$C$1))-T15)</f>
        <v>0</v>
      </c>
      <c r="C15" s="89">
        <v>16</v>
      </c>
      <c r="D15" s="82">
        <f>COUNTIFS('Erfassung Schulungstunden'!$C$12:$C$211,$A15,'Auswertung pro MA'!$E$7:$E$206,"&lt;16",'Erfassung Schulungstunden'!$D$12:$D$211,versteckt!$C$1)-Q15</f>
        <v>0</v>
      </c>
      <c r="E15" s="83" t="str">
        <f>IFERROR(SUMIFS('Auswertung pro MA'!$E$7:$E$206,'Erfassung Schulungstunden'!$C$12:$C$211,$A15,'Erfassung Schulungstunden'!$D$12:$D$211,versteckt!$C$1)/COUNTIFS('Erfassung Schulungstunden'!$C$12:$C$211,$A15,'Erfassung Schulungstunden'!$D$12:$D$211,versteckt!$C$1),"---")</f>
        <v>---</v>
      </c>
      <c r="F15" s="124" t="str">
        <f>IFERROR(COUNTIFS('Erfassung Schulungstunden'!$C$12:$C$211,A15,'Erfassung Schulungstunden'!$E$12:$E$211,versteckt!B$1,'Erfassung Schulungstunden'!$D$12:$D$211,versteckt!$C$1,'Auswertung pro MA'!$E$7:$E$206,"&gt;=16")/B15,"---")</f>
        <v>---</v>
      </c>
      <c r="G15" s="84" t="str">
        <f t="shared" si="9"/>
        <v>---</v>
      </c>
      <c r="H15" s="85" t="str">
        <f t="shared" si="0"/>
        <v>---</v>
      </c>
      <c r="I15" s="90">
        <v>3</v>
      </c>
      <c r="J15" s="56">
        <f>COUNTIFS('Erfassung Schulungstunden'!$C$12:$C$211,$A15,'Auswertung pro MA'!$F$7:$F$206,"&lt;3",'Erfassung Schulungstunden'!$D$12:$D$211,versteckt!$C$1)-R15</f>
        <v>0</v>
      </c>
      <c r="K15" s="83" t="str">
        <f>IFERROR(SUMIFS('Auswertung pro MA'!$F$7:$F$206,'Erfassung Schulungstunden'!$C$12:$C$211,$A15,'Erfassung Schulungstunden'!$D$12:$D$211,versteckt!$C$1)/COUNTIFS('Erfassung Schulungstunden'!$C$12:$C$211,$A15,'Erfassung Schulungstunden'!$D$12:$D$211,versteckt!$C$1),"---")</f>
        <v>---</v>
      </c>
      <c r="L15" s="124" t="str">
        <f>IFERROR(COUNTIFS('Erfassung Schulungstunden'!$C$12:$C$211,A15,'Erfassung Schulungstunden'!$E$12:$E$211,versteckt!B$1,'Erfassung Schulungstunden'!$D$12:$D$211,versteckt!$C$1,'Auswertung pro MA'!$F$7:$F$206,"&gt;=3")/B15,"---")</f>
        <v>---</v>
      </c>
      <c r="M15" s="84" t="str">
        <f t="shared" si="1"/>
        <v>---</v>
      </c>
      <c r="N15" s="87" t="str">
        <f t="shared" si="2"/>
        <v>---</v>
      </c>
      <c r="O15" s="257">
        <f>COUNTIFS('Erfassung Schulungstunden'!$C$12:$C$211,A15,'Auswertung pro MA'!$E$7:$E$206,"&lt;16",'Erfassung Schulungstunden'!$D$12:$D$211,versteckt!$C$1,'Auswertung pro MA'!$J$7:$J$206,"1")</f>
        <v>0</v>
      </c>
      <c r="P15" s="258"/>
      <c r="Q15" s="170">
        <f t="shared" si="7"/>
        <v>0</v>
      </c>
      <c r="R15" s="246">
        <f>COUNTIFS('Erfassung Schulungstunden'!$C$12:$C$211,$A15,'Auswertung pro MA'!$F$7:$F$206,"&lt;3",'Erfassung Schulungstunden'!$D$12:$D$211,versteckt!$C$1,'Auswertung pro MA'!$J$7:$J$206,"1")</f>
        <v>0</v>
      </c>
      <c r="S15" s="247"/>
      <c r="T15" s="170">
        <f t="shared" si="8"/>
        <v>0</v>
      </c>
      <c r="Y15">
        <f>COUNTIFS('Erfassung Schulungstunden'!$C$12:$C$211,A15,'Erfassung Schulungstunden'!$E$12:$E$211,versteckt!B$1,'Erfassung Schulungstunden'!$D$12:$D$211,versteckt!$C$1,'Auswertung pro MA'!$E$7:$E$206,"&gt;=16")+T28</f>
        <v>0</v>
      </c>
      <c r="Z15">
        <f t="shared" si="3"/>
        <v>0</v>
      </c>
      <c r="AA15">
        <f>COUNTIFS('Erfassung Schulungstunden'!$C$12:$C$211,A15,'Erfassung Schulungstunden'!$E$12:$E$211,versteckt!B$1,'Erfassung Schulungstunden'!$D$12:$D$211,versteckt!$C$1,'Auswertung pro MA'!$F$7:$F$206,"&gt;=3")-R15+T28</f>
        <v>0</v>
      </c>
      <c r="AB15">
        <f t="shared" si="4"/>
        <v>0</v>
      </c>
    </row>
    <row r="16" spans="1:29" ht="15.75" thickBot="1" x14ac:dyDescent="0.3">
      <c r="A16" s="88" t="s">
        <v>104</v>
      </c>
      <c r="B16" s="80">
        <f>((COUNTIFS('Erfassung Schulungstunden'!$C$12:$C$211,versteckt!G4,'Erfassung Schulungstunden'!$D$12:$D$211,versteckt!$C$1))-Q16)*OR((COUNTIFS('Erfassung Schulungstunden'!$C$12:$C$211,versteckt!G4,'Erfassung Schulungstunden'!$D$12:$D$211,versteckt!$C$1))-T16)</f>
        <v>0</v>
      </c>
      <c r="C16" s="89">
        <v>8</v>
      </c>
      <c r="D16" s="82">
        <f>COUNTIFS('Erfassung Schulungstunden'!$C$12:$C$211,$A16,'Auswertung pro MA'!$E$7:$E$206,"&lt;8",'Erfassung Schulungstunden'!$D$12:$D$211,versteckt!$C$1)-Q16</f>
        <v>0</v>
      </c>
      <c r="E16" s="83" t="str">
        <f>IFERROR(SUMIFS('Auswertung pro MA'!$E$7:$E$206,'Erfassung Schulungstunden'!$C$12:$C$211,$A16,'Erfassung Schulungstunden'!$D$12:$D$211,versteckt!$C$1)/COUNTIFS('Erfassung Schulungstunden'!$C$12:$C$211,$A16,'Erfassung Schulungstunden'!$D$12:$D$211,versteckt!$C$1),"---")</f>
        <v>---</v>
      </c>
      <c r="F16" s="124" t="str">
        <f>IFERROR(COUNTIFS('Erfassung Schulungstunden'!$C$12:$C$211,A16,'Erfassung Schulungstunden'!$E$12:$E$211,versteckt!B$1,'Erfassung Schulungstunden'!$D$12:$D$211,versteckt!$C$1,'Auswertung pro MA'!$E$7:$E$206,"&gt;=8")/B16,"---")</f>
        <v>---</v>
      </c>
      <c r="G16" s="84" t="str">
        <f t="shared" si="9"/>
        <v>---</v>
      </c>
      <c r="H16" s="85" t="str">
        <f t="shared" si="0"/>
        <v>---</v>
      </c>
      <c r="I16" s="90">
        <v>2</v>
      </c>
      <c r="J16" s="56">
        <f>COUNTIFS('Erfassung Schulungstunden'!$C$12:$C$211,$A16,'Auswertung pro MA'!$F$7:$F$206,"&lt;2",'Erfassung Schulungstunden'!$D$12:$D$211,versteckt!$C$1)-R16</f>
        <v>0</v>
      </c>
      <c r="K16" s="83" t="str">
        <f>IFERROR(SUMIFS('Auswertung pro MA'!$F$7:$F$206,'Erfassung Schulungstunden'!$C$12:$C$211,$A16,'Erfassung Schulungstunden'!$D$12:$D$211,versteckt!$C$1)/COUNTIFS('Erfassung Schulungstunden'!$C$12:$C$211,$A16,'Erfassung Schulungstunden'!$D$12:$D$211,versteckt!$C$1),"---")</f>
        <v>---</v>
      </c>
      <c r="L16" s="124" t="str">
        <f>IFERROR(COUNTIFS('Erfassung Schulungstunden'!$C$12:$C$211,A16,'Erfassung Schulungstunden'!$E$12:$E$211,versteckt!B$1,'Erfassung Schulungstunden'!$D$12:$D$211,versteckt!$C$1,'Auswertung pro MA'!$F$7:$F$206,"&gt;=3")/B16,"---")</f>
        <v>---</v>
      </c>
      <c r="M16" s="84" t="str">
        <f t="shared" si="1"/>
        <v>---</v>
      </c>
      <c r="N16" s="87" t="str">
        <f t="shared" si="2"/>
        <v>---</v>
      </c>
      <c r="O16" s="257">
        <f>COUNTIFS('Erfassung Schulungstunden'!$C$12:$C$211,A16,'Auswertung pro MA'!$E$7:$E$206,"&lt;8",'Erfassung Schulungstunden'!$D$12:$D$211,versteckt!$C$1,'Auswertung pro MA'!$J$7:$J$206,"1")</f>
        <v>0</v>
      </c>
      <c r="P16" s="258"/>
      <c r="Q16" s="170">
        <f t="shared" si="7"/>
        <v>0</v>
      </c>
      <c r="R16" s="246">
        <f>COUNTIFS('Erfassung Schulungstunden'!$C$12:$C$211,$A16,'Auswertung pro MA'!$F$7:$F$206,"&lt;2",'Erfassung Schulungstunden'!$D$12:$D$211,versteckt!$C$1,'Auswertung pro MA'!$J$7:$J$206,"1")</f>
        <v>0</v>
      </c>
      <c r="S16" s="247"/>
      <c r="T16" s="170">
        <f t="shared" si="8"/>
        <v>0</v>
      </c>
      <c r="Y16">
        <f>COUNTIFS('Erfassung Schulungstunden'!$C$12:$C$211,A16,'Erfassung Schulungstunden'!$E$12:$E$211,versteckt!B$1,'Erfassung Schulungstunden'!$D$12:$D$211,versteckt!$C$1,'Auswertung pro MA'!$E$7:$E$206,"&gt;=8")+T29</f>
        <v>0</v>
      </c>
      <c r="Z16">
        <f t="shared" si="3"/>
        <v>0</v>
      </c>
      <c r="AA16">
        <f>COUNTIFS('Erfassung Schulungstunden'!$C$12:$C$211,A16,'Erfassung Schulungstunden'!$E$12:$E$211,versteckt!B$1,'Erfassung Schulungstunden'!$D$12:$D$211,versteckt!$C$1,'Auswertung pro MA'!$F$7:$F$206,"&gt;=2")-R16+T29</f>
        <v>0</v>
      </c>
      <c r="AB16">
        <f t="shared" si="4"/>
        <v>0</v>
      </c>
    </row>
    <row r="17" spans="1:28" ht="15.75" thickBot="1" x14ac:dyDescent="0.3">
      <c r="A17" s="88" t="s">
        <v>105</v>
      </c>
      <c r="B17" s="80">
        <f>((COUNTIFS('Erfassung Schulungstunden'!$C$12:$C$211,versteckt!G5,'Erfassung Schulungstunden'!$D$12:$D$211,versteckt!$C$1))-Q17)*OR((COUNTIFS('Erfassung Schulungstunden'!$C$12:$C$211,versteckt!G5,'Erfassung Schulungstunden'!$D$12:$D$211,versteckt!$C$1))-T17)</f>
        <v>0</v>
      </c>
      <c r="C17" s="89">
        <v>8</v>
      </c>
      <c r="D17" s="82">
        <f>COUNTIFS('Erfassung Schulungstunden'!$C$12:$C$211,$A17,'Auswertung pro MA'!$E$7:$E$206,"&lt;8",'Erfassung Schulungstunden'!$D$12:$D$211,versteckt!$C$1)-Q17</f>
        <v>0</v>
      </c>
      <c r="E17" s="83" t="str">
        <f>IFERROR(SUMIFS('Auswertung pro MA'!$E$7:$E$206,'Erfassung Schulungstunden'!$C$12:$C$211,$A17,'Erfassung Schulungstunden'!$D$12:$D$211,versteckt!$C$1)/COUNTIFS('Erfassung Schulungstunden'!$C$12:$C$211,$A17,'Erfassung Schulungstunden'!$D$12:$D$211,versteckt!$C$1),"---")</f>
        <v>---</v>
      </c>
      <c r="F17" s="124" t="str">
        <f>IFERROR(COUNTIFS('Erfassung Schulungstunden'!$C$12:$C$211,A17,'Erfassung Schulungstunden'!$E$12:$E$211,versteckt!B$1,'Erfassung Schulungstunden'!$D$12:$D$211,versteckt!$C$1,'Auswertung pro MA'!$E$7:$E$206,"&gt;=8")/B17,"---")</f>
        <v>---</v>
      </c>
      <c r="G17" s="84" t="str">
        <f t="shared" si="9"/>
        <v>---</v>
      </c>
      <c r="H17" s="85" t="str">
        <f t="shared" si="0"/>
        <v>---</v>
      </c>
      <c r="I17" s="90">
        <v>2</v>
      </c>
      <c r="J17" s="56">
        <f>COUNTIFS('Erfassung Schulungstunden'!$C$12:$C$211,$A17,'Auswertung pro MA'!$F$7:$F$206,"&lt;2",'Erfassung Schulungstunden'!$D$12:$D$211,versteckt!$C$1)-R17</f>
        <v>0</v>
      </c>
      <c r="K17" s="83" t="str">
        <f>IFERROR(SUMIFS('Auswertung pro MA'!$F$7:$F$206,'Erfassung Schulungstunden'!$C$12:$C$211,$A17,'Erfassung Schulungstunden'!$D$12:$D$211,versteckt!$C$1)/COUNTIFS('Erfassung Schulungstunden'!$C$12:$C$211,$A17,'Erfassung Schulungstunden'!$D$12:$D$211,versteckt!$C$1),"---")</f>
        <v>---</v>
      </c>
      <c r="L17" s="124" t="str">
        <f>IFERROR(COUNTIFS('Erfassung Schulungstunden'!$C$12:$C$211,A17,'Erfassung Schulungstunden'!$E$12:$E$211,versteckt!B$1,'Erfassung Schulungstunden'!$D$12:$D$211,versteckt!$C$1,'Auswertung pro MA'!$F$7:$F$206,"&gt;=2")/B17,"---")</f>
        <v>---</v>
      </c>
      <c r="M17" s="84" t="str">
        <f t="shared" si="1"/>
        <v>---</v>
      </c>
      <c r="N17" s="87" t="str">
        <f t="shared" si="2"/>
        <v>---</v>
      </c>
      <c r="O17" s="257">
        <f>COUNTIFS('Erfassung Schulungstunden'!$C$12:$C$211,A17,'Auswertung pro MA'!$E$7:$E$206,"&lt;8",'Erfassung Schulungstunden'!$D$12:$D$211,versteckt!$C$1,'Auswertung pro MA'!$J$7:$J$206,"1")</f>
        <v>0</v>
      </c>
      <c r="P17" s="258"/>
      <c r="Q17" s="170">
        <f t="shared" si="7"/>
        <v>0</v>
      </c>
      <c r="R17" s="246">
        <f>COUNTIFS('Erfassung Schulungstunden'!$C$12:$C$211,$A17,'Auswertung pro MA'!$F$7:$F$206,"&lt;2",'Erfassung Schulungstunden'!$D$12:$D$211,versteckt!$C$1,'Auswertung pro MA'!$J$7:$J$206,"1")</f>
        <v>0</v>
      </c>
      <c r="S17" s="247"/>
      <c r="T17" s="170">
        <f t="shared" si="8"/>
        <v>0</v>
      </c>
      <c r="Y17">
        <f>COUNTIFS('Erfassung Schulungstunden'!$C$12:$C$211,A17,'Erfassung Schulungstunden'!$E$12:$E$211,versteckt!B$1,'Erfassung Schulungstunden'!$D$12:$D$211,versteckt!$C$1,'Auswertung pro MA'!$E$7:$E$206,"&gt;=8")+T30</f>
        <v>0</v>
      </c>
      <c r="Z17">
        <f t="shared" si="3"/>
        <v>0</v>
      </c>
      <c r="AA17">
        <f>COUNTIFS('Erfassung Schulungstunden'!$C$12:$C$211,A17,'Erfassung Schulungstunden'!$E$12:$E$211,versteckt!B$1,'Erfassung Schulungstunden'!$D$12:$D$211,versteckt!$C$1,'Auswertung pro MA'!$F$7:$F$206,"&gt;=2")-R17+T30</f>
        <v>0</v>
      </c>
      <c r="AB17">
        <f t="shared" si="4"/>
        <v>0</v>
      </c>
    </row>
    <row r="18" spans="1:28" ht="15.75" thickBot="1" x14ac:dyDescent="0.3">
      <c r="A18" s="91" t="s">
        <v>106</v>
      </c>
      <c r="B18" s="80">
        <f>((COUNTIFS('Erfassung Schulungstunden'!$C$12:$C$211,versteckt!G6,'Erfassung Schulungstunden'!$D$12:$D$211,versteckt!$C$1))-Q18)*OR((COUNTIFS('Erfassung Schulungstunden'!$C$12:$C$211,versteckt!G6,'Erfassung Schulungstunden'!$D$12:$D$211,versteckt!$C$1))-T18)</f>
        <v>0</v>
      </c>
      <c r="C18" s="92">
        <v>8</v>
      </c>
      <c r="D18" s="82">
        <f>COUNTIFS('Erfassung Schulungstunden'!$C$12:$C$211,$A18,'Auswertung pro MA'!$E$7:$E$206,"&lt;8",'Erfassung Schulungstunden'!$D$12:$D$211,versteckt!$C$1)-Q18</f>
        <v>0</v>
      </c>
      <c r="E18" s="83" t="str">
        <f>IFERROR(SUMIFS('Auswertung pro MA'!$E$7:$E$206,'Erfassung Schulungstunden'!$C$12:$C$211,$A18,'Erfassung Schulungstunden'!$D$12:$D$211,versteckt!$C$1)/COUNTIFS('Erfassung Schulungstunden'!$C$12:$C$211,$A18,'Erfassung Schulungstunden'!$D$12:$D$211,versteckt!$C$1),"---")</f>
        <v>---</v>
      </c>
      <c r="F18" s="124" t="str">
        <f>IFERROR(COUNTIFS('Erfassung Schulungstunden'!$C$12:$C$211,A18,'Erfassung Schulungstunden'!$E$12:$E$211,versteckt!B$1,'Erfassung Schulungstunden'!$D$12:$D$211,versteckt!$C$1,'Auswertung pro MA'!$E$7:$E$206,"&gt;=8")/B18,"---")</f>
        <v>---</v>
      </c>
      <c r="G18" s="84" t="str">
        <f t="shared" si="9"/>
        <v>---</v>
      </c>
      <c r="H18" s="93" t="str">
        <f t="shared" si="0"/>
        <v>---</v>
      </c>
      <c r="I18" s="94">
        <v>2</v>
      </c>
      <c r="J18" s="56">
        <f>COUNTIFS('Erfassung Schulungstunden'!$C$12:$C$211,$A18,'Auswertung pro MA'!$F$7:$F$206,"&lt;2",'Erfassung Schulungstunden'!$D$12:$D$211,versteckt!$C$1)-R18</f>
        <v>0</v>
      </c>
      <c r="K18" s="83" t="str">
        <f>IFERROR(SUMIFS('Auswertung pro MA'!$F$7:$F$206,'Erfassung Schulungstunden'!$C$12:$C$211,$A18,'Erfassung Schulungstunden'!$D$12:$D$211,versteckt!$C$1)/COUNTIFS('Erfassung Schulungstunden'!$C$12:$C$211,$A18,'Erfassung Schulungstunden'!$D$12:$D$211,versteckt!$C$1),"---")</f>
        <v>---</v>
      </c>
      <c r="L18" s="124" t="str">
        <f>IFERROR(COUNTIFS('Erfassung Schulungstunden'!$C$12:$C$211,A18,'Erfassung Schulungstunden'!$E$12:$E$211,versteckt!B$1,'Erfassung Schulungstunden'!$D$12:$D$211,versteckt!$C$1,'Auswertung pro MA'!$F$7:$F$206,"&gt;=2")/B18,"---")</f>
        <v>---</v>
      </c>
      <c r="M18" s="84" t="str">
        <f t="shared" si="1"/>
        <v>---</v>
      </c>
      <c r="N18" s="95" t="str">
        <f t="shared" si="2"/>
        <v>---</v>
      </c>
      <c r="O18" s="259">
        <f>COUNTIFS('Erfassung Schulungstunden'!$C$12:$C$211,A18,'Auswertung pro MA'!$E$7:$E$206,"&lt;8",'Erfassung Schulungstunden'!$D$12:$D$211,versteckt!$C$1,'Auswertung pro MA'!$J$7:$J$206,"1")</f>
        <v>0</v>
      </c>
      <c r="P18" s="260"/>
      <c r="Q18" s="170">
        <f t="shared" si="7"/>
        <v>0</v>
      </c>
      <c r="R18" s="246">
        <f>COUNTIFS('Erfassung Schulungstunden'!$C$12:$C$211,$A18,'Auswertung pro MA'!$F$7:$F$206,"&lt;2",'Erfassung Schulungstunden'!$D$12:$D$211,versteckt!$C$1,'Auswertung pro MA'!$J$7:$J$206,"1")</f>
        <v>0</v>
      </c>
      <c r="S18" s="247"/>
      <c r="T18" s="170">
        <f t="shared" si="8"/>
        <v>0</v>
      </c>
      <c r="Y18">
        <f>COUNTIFS('Erfassung Schulungstunden'!$C$12:$C$211,A18,'Erfassung Schulungstunden'!$E$12:$E$211,versteckt!B$1,'Erfassung Schulungstunden'!$D$12:$D$211,versteckt!$C$1,'Auswertung pro MA'!$E$7:$E$206,"&gt;=8")+T31</f>
        <v>0</v>
      </c>
      <c r="Z18">
        <f t="shared" si="3"/>
        <v>0</v>
      </c>
      <c r="AA18">
        <f>COUNTIFS('Erfassung Schulungstunden'!$C$12:$C$211,A18,'Erfassung Schulungstunden'!$E$12:$E$211,versteckt!B$1,'Erfassung Schulungstunden'!$D$12:$D$211,versteckt!$C$1,'Auswertung pro MA'!$F$7:$F$206,"&gt;=2")-R18+T31</f>
        <v>0</v>
      </c>
      <c r="AB18">
        <f t="shared" si="4"/>
        <v>0</v>
      </c>
    </row>
    <row r="19" spans="1:28" ht="15.75" customHeight="1" thickBot="1" x14ac:dyDescent="0.3">
      <c r="A19" s="96" t="s">
        <v>44</v>
      </c>
      <c r="B19" s="97">
        <f>SUM(B11:B18)</f>
        <v>0</v>
      </c>
      <c r="C19" s="98" t="s">
        <v>43</v>
      </c>
      <c r="D19" s="99">
        <f>SUM(D11:D18)</f>
        <v>0</v>
      </c>
      <c r="E19" s="100" t="str">
        <f>IFERROR(SUMIFS('Auswertung pro MA'!$E$7:$E$206,'Erfassung Schulungstunden'!$D$12:$D$211,versteckt!$C$1)/B19,"---")</f>
        <v>---</v>
      </c>
      <c r="F19" s="125" t="str">
        <f>IFERROR(Y19/B19,"---")</f>
        <v>---</v>
      </c>
      <c r="G19" s="101" t="str">
        <f>IFERROR(Z19/B19,"---")</f>
        <v>---</v>
      </c>
      <c r="H19" s="102" t="str">
        <f t="shared" si="0"/>
        <v>---</v>
      </c>
      <c r="I19" s="103" t="s">
        <v>43</v>
      </c>
      <c r="J19" s="99">
        <f>SUM(J11:J18)</f>
        <v>0</v>
      </c>
      <c r="K19" s="100" t="str">
        <f>IFERROR(SUMIFS('Auswertung pro MA'!$F$7:$F$206,'Erfassung Schulungstunden'!$D$12:$D$211,versteckt!$C$1)/$B$19,"---")</f>
        <v>---</v>
      </c>
      <c r="L19" s="125" t="str">
        <f>IFERROR(AA19/B19,"---")</f>
        <v>---</v>
      </c>
      <c r="M19" s="101" t="str">
        <f>IFERROR(AB19/B19,"---")</f>
        <v>---</v>
      </c>
      <c r="N19" s="104" t="str">
        <f>IFERROR(1-(J19/B19),"---")</f>
        <v>---</v>
      </c>
      <c r="O19" s="252">
        <f>SUM(O11:O18)</f>
        <v>0</v>
      </c>
      <c r="P19" s="253"/>
      <c r="Q19" s="170">
        <f>SUM(Q11:Q18)</f>
        <v>0</v>
      </c>
      <c r="R19" s="252">
        <f>SUM(R11:R18)</f>
        <v>0</v>
      </c>
      <c r="S19" s="253"/>
      <c r="T19" s="170">
        <f>SUM(T11:T18)</f>
        <v>0</v>
      </c>
      <c r="Y19">
        <f>SUM(Y11:Y18)</f>
        <v>0</v>
      </c>
      <c r="Z19">
        <f>SUM(Z11:Z18)</f>
        <v>0</v>
      </c>
      <c r="AA19">
        <f>SUM(AA11:AA18)</f>
        <v>0</v>
      </c>
      <c r="AB19">
        <f>SUM(AB11:AB18)</f>
        <v>0</v>
      </c>
    </row>
    <row r="20" spans="1:28" s="76" customFormat="1" ht="48" customHeight="1" x14ac:dyDescent="0.25">
      <c r="A20"/>
      <c r="B20"/>
      <c r="C20"/>
      <c r="D20"/>
      <c r="E20"/>
      <c r="F20"/>
      <c r="G20"/>
      <c r="H20"/>
      <c r="I20"/>
      <c r="J20"/>
      <c r="K20"/>
      <c r="L20"/>
      <c r="M20"/>
      <c r="N20"/>
      <c r="Y20"/>
      <c r="Z20"/>
      <c r="AA20"/>
      <c r="AB20"/>
    </row>
    <row r="21" spans="1:28" ht="15.75" thickBot="1" x14ac:dyDescent="0.3"/>
    <row r="22" spans="1:28" ht="48.75" customHeight="1" thickBot="1" x14ac:dyDescent="0.3">
      <c r="A22" s="261" t="s">
        <v>97</v>
      </c>
      <c r="B22" s="262"/>
      <c r="C22" s="262"/>
      <c r="D22" s="262"/>
      <c r="E22" s="262"/>
      <c r="F22" s="263"/>
      <c r="G22" s="76"/>
      <c r="H22" s="76"/>
      <c r="I22" s="76"/>
      <c r="J22" s="76"/>
      <c r="K22" s="76"/>
      <c r="L22" s="76"/>
      <c r="M22" s="76"/>
      <c r="N22" s="76"/>
      <c r="O22" s="248" t="s">
        <v>130</v>
      </c>
      <c r="P22" s="249"/>
      <c r="R22" s="248" t="s">
        <v>130</v>
      </c>
      <c r="S22" s="249"/>
      <c r="T22" s="76"/>
      <c r="Y22" s="76"/>
      <c r="Z22" s="76"/>
      <c r="AA22" s="76"/>
      <c r="AB22" s="76"/>
    </row>
    <row r="23" spans="1:28" ht="71.25" customHeight="1" thickBot="1" x14ac:dyDescent="0.3">
      <c r="A23" s="77"/>
      <c r="B23" s="49" t="s">
        <v>70</v>
      </c>
      <c r="C23" s="51" t="s">
        <v>36</v>
      </c>
      <c r="D23" s="51" t="str">
        <f>IF(O36=2022,"Anzahl der MA &lt;3 UE","Anzahl der MA &lt;6 UE")</f>
        <v>Anzahl der MA &lt;3 UE</v>
      </c>
      <c r="E23" s="51" t="s">
        <v>99</v>
      </c>
      <c r="F23" s="52" t="s">
        <v>19</v>
      </c>
      <c r="O23" s="256" t="s">
        <v>126</v>
      </c>
      <c r="P23" s="251"/>
      <c r="Q23" s="169" t="s">
        <v>132</v>
      </c>
      <c r="R23" s="250" t="s">
        <v>143</v>
      </c>
      <c r="S23" s="251"/>
      <c r="T23" s="169" t="s">
        <v>132</v>
      </c>
    </row>
    <row r="24" spans="1:28" ht="15.75" thickBot="1" x14ac:dyDescent="0.3">
      <c r="A24" s="79" t="s">
        <v>107</v>
      </c>
      <c r="B24" s="80">
        <f>(COUNTIFS('Erfassung Schulungstunden'!$C$12:$C$211,versteckt!G1,'Erfassung Schulungstunden'!$D$12:$D$211,versteckt!C$2))</f>
        <v>0</v>
      </c>
      <c r="C24" s="182">
        <f>IF($O$36=2022,3,6)</f>
        <v>3</v>
      </c>
      <c r="D24" s="82">
        <f>IF($O$36=2022,COUNTIFS('Erfassung Schulungstunden'!$C$12:$C$211,$A11,'Erfassung Schulungstunden'!$CT$12:$CT$211,"&lt;3",'Erfassung Schulungstunden'!$D$12:$D$211,versteckt!$C$2)-Q24,COUNTIFS('Erfassung Schulungstunden'!$C$12:$C$211,$A11,'Erfassung Schulungstunden'!$CT$12:$CT$211,"&lt;6",'Erfassung Schulungstunden'!$D$12:$D$211,versteckt!$C$2)-Q24)</f>
        <v>0</v>
      </c>
      <c r="E24" s="83" t="str">
        <f>IFERROR(SUMIFS('Auswertung pro MA'!$D$7:$D$206,'Auswertung pro MA'!$C$7:$C$206,$A11,'Erfassung Schulungstunden'!$D$12:$D$211,versteckt!$C$2)/COUNTIFS('Erfassung Schulungstunden'!$C$12:$C$211,$A11,'Erfassung Schulungstunden'!$D$12:$D$211,versteckt!$C$2),"---")</f>
        <v>---</v>
      </c>
      <c r="F24" s="126" t="str">
        <f>IFERROR(1-(D24/B24),"---")</f>
        <v>---</v>
      </c>
      <c r="O24" s="254">
        <f>COUNTIFS('Erfassung Schulungstunden'!$C$12:$C$211,A24,'Auswertung pro MA'!$E$7:$E$206,"&lt;6",'Erfassung Schulungstunden'!$D$12:$D$211,versteckt!$C$2,'Auswertung pro MA'!$J$7:$J$206,"1")</f>
        <v>0</v>
      </c>
      <c r="P24" s="247"/>
      <c r="Q24" s="170">
        <f>IF($F$6="ja",O24,0)</f>
        <v>0</v>
      </c>
      <c r="R24" s="246">
        <f>COUNTIFS('Erfassung Schulungstunden'!$C$12:$C$211,$A24,'Auswertung pro MA'!$G$7:$G$206,"Wert begründen",'Erfassung Schulungstunden'!$E$12:$E$211,versteckt!$B$2,'Auswertung pro MA'!$J$7:$J$206,"1")</f>
        <v>0</v>
      </c>
      <c r="S24" s="247"/>
      <c r="T24" s="170">
        <f>IF($F$6="ja",R24,0)</f>
        <v>0</v>
      </c>
    </row>
    <row r="25" spans="1:28" ht="15.75" thickBot="1" x14ac:dyDescent="0.3">
      <c r="A25" s="79" t="s">
        <v>108</v>
      </c>
      <c r="B25" s="80">
        <f>(COUNTIFS('Erfassung Schulungstunden'!$C$12:$C$211,versteckt!G7,'Erfassung Schulungstunden'!$D$12:$D$211,versteckt!C$2))</f>
        <v>0</v>
      </c>
      <c r="C25" s="182">
        <f t="shared" ref="C25:C31" si="10">IF($O$36=2022,3,6)</f>
        <v>3</v>
      </c>
      <c r="D25" s="82">
        <f>IF($O$36=2022,COUNTIFS('Erfassung Schulungstunden'!$C$12:$C$211,$A12,'Erfassung Schulungstunden'!$CT$12:$CT$211,"&lt;3",'Erfassung Schulungstunden'!$D$12:$D$211,versteckt!$C$2)-Q25,COUNTIFS('Erfassung Schulungstunden'!$C$12:$C$211,$A12,'Erfassung Schulungstunden'!$CT$12:$CT$211,"&lt;6",'Erfassung Schulungstunden'!$D$12:$D$211,versteckt!$C$2)-Q25)</f>
        <v>0</v>
      </c>
      <c r="E25" s="83" t="str">
        <f>IFERROR(SUMIFS('Auswertung pro MA'!$D$7:$D$206,'Auswertung pro MA'!$C$7:$C$206,$A12,'Erfassung Schulungstunden'!$D$12:$D$211,versteckt!$C$2)/COUNTIFS('Erfassung Schulungstunden'!$C$12:$C$211,$A12,'Erfassung Schulungstunden'!$D$12:$D$211,versteckt!$C$2),"---")</f>
        <v>---</v>
      </c>
      <c r="F25" s="126" t="str">
        <f t="shared" ref="F25:F26" si="11">IFERROR(1-(D25/B25),"---")</f>
        <v>---</v>
      </c>
      <c r="O25" s="254">
        <f>COUNTIFS('Erfassung Schulungstunden'!$C$12:$C$211,A25,'Auswertung pro MA'!$E$7:$E$206,"&lt;6",'Erfassung Schulungstunden'!$D$12:$D$211,versteckt!$C$2,'Auswertung pro MA'!$J$7:$J$206,"1")</f>
        <v>0</v>
      </c>
      <c r="P25" s="247"/>
      <c r="Q25" s="170">
        <f t="shared" ref="Q25:Q31" si="12">IF($F$6="ja",O25,0)</f>
        <v>0</v>
      </c>
      <c r="R25" s="246">
        <f>COUNTIFS('Erfassung Schulungstunden'!$C$12:$C$211,$A25,'Auswertung pro MA'!$G$7:$G$206,"Wert begründen",'Erfassung Schulungstunden'!$E$12:$E$211,versteckt!$B$2,'Auswertung pro MA'!$J$7:$J$206,"1")</f>
        <v>0</v>
      </c>
      <c r="S25" s="247"/>
      <c r="T25" s="170">
        <f t="shared" ref="T25:T30" si="13">IF($F$6="ja",R25,0)</f>
        <v>0</v>
      </c>
    </row>
    <row r="26" spans="1:28" ht="15.75" thickBot="1" x14ac:dyDescent="0.3">
      <c r="A26" s="79" t="s">
        <v>109</v>
      </c>
      <c r="B26" s="80">
        <f>(COUNTIFS('Erfassung Schulungstunden'!$C$12:$C$211,versteckt!G8,'Erfassung Schulungstunden'!$D$12:$D$211,versteckt!C$2))</f>
        <v>0</v>
      </c>
      <c r="C26" s="182">
        <f t="shared" si="10"/>
        <v>3</v>
      </c>
      <c r="D26" s="82">
        <f>IF($O$36=2022,COUNTIFS('Erfassung Schulungstunden'!$C$12:$C$211,$A13,'Erfassung Schulungstunden'!$CT$12:$CT$211,"&lt;3",'Erfassung Schulungstunden'!$D$12:$D$211,versteckt!$C$2)-Q26,COUNTIFS('Erfassung Schulungstunden'!$C$12:$C$211,$A13,'Erfassung Schulungstunden'!$CT$12:$CT$211,"&lt;6",'Erfassung Schulungstunden'!$D$12:$D$211,versteckt!$C$2)-Q26)</f>
        <v>0</v>
      </c>
      <c r="E26" s="83" t="str">
        <f>IFERROR(SUMIFS('Auswertung pro MA'!$D$7:$D$206,'Auswertung pro MA'!$C$7:$C$206,$A13,'Erfassung Schulungstunden'!$D$12:$D$211,versteckt!$C$2)/COUNTIFS('Erfassung Schulungstunden'!$C$12:$C$211,$A13,'Erfassung Schulungstunden'!$D$12:$D$211,versteckt!$C$2),"---")</f>
        <v>---</v>
      </c>
      <c r="F26" s="126" t="str">
        <f t="shared" si="11"/>
        <v>---</v>
      </c>
      <c r="O26" s="254">
        <f>COUNTIFS('Erfassung Schulungstunden'!$C$12:$C$211,A26,'Auswertung pro MA'!$E$7:$E$206,"&lt;6",'Erfassung Schulungstunden'!$D$12:$D$211,versteckt!$C$2,'Auswertung pro MA'!$J$7:$J$206,"1")</f>
        <v>0</v>
      </c>
      <c r="P26" s="247"/>
      <c r="Q26" s="170">
        <f t="shared" si="12"/>
        <v>0</v>
      </c>
      <c r="R26" s="246">
        <f>COUNTIFS('Erfassung Schulungstunden'!$C$12:$C$211,$A26,'Auswertung pro MA'!$G$7:$G$206,"Wert begründen",'Erfassung Schulungstunden'!$E$12:$E$211,versteckt!$B$2,'Auswertung pro MA'!$J$7:$J$206,"1")</f>
        <v>0</v>
      </c>
      <c r="S26" s="247"/>
      <c r="T26" s="170">
        <f t="shared" si="13"/>
        <v>0</v>
      </c>
    </row>
    <row r="27" spans="1:28" ht="15.75" thickBot="1" x14ac:dyDescent="0.3">
      <c r="A27" s="88" t="s">
        <v>17</v>
      </c>
      <c r="B27" s="80">
        <f>(COUNTIFS('Erfassung Schulungstunden'!$C$12:$C$211,versteckt!G2,'Erfassung Schulungstunden'!$D$12:$D$211,versteckt!C$2))</f>
        <v>0</v>
      </c>
      <c r="C27" s="182">
        <f t="shared" si="10"/>
        <v>3</v>
      </c>
      <c r="D27" s="82">
        <f>IF($O$36=2022,COUNTIFS('Erfassung Schulungstunden'!$C$12:$C$211,$A14,'Erfassung Schulungstunden'!$CT$12:$CT$211,"&lt;3",'Erfassung Schulungstunden'!$D$12:$D$211,versteckt!$C$2)-Q27,COUNTIFS('Erfassung Schulungstunden'!$C$12:$C$211,$A14,'Erfassung Schulungstunden'!$CT$12:$CT$211,"&lt;6",'Erfassung Schulungstunden'!$D$12:$D$211,versteckt!$C$2)-Q27)</f>
        <v>0</v>
      </c>
      <c r="E27" s="83" t="str">
        <f>IFERROR(SUMIFS('Auswertung pro MA'!$D$7:$D$206,'Auswertung pro MA'!$C$7:$C$206,$A14,'Erfassung Schulungstunden'!$D$12:$D$211,versteckt!$C$2)/COUNTIFS('Erfassung Schulungstunden'!$C$12:$C$211,$A14,'Erfassung Schulungstunden'!$D$12:$D$211,versteckt!$C$2),"---")</f>
        <v>---</v>
      </c>
      <c r="F27" s="126" t="str">
        <f>IFERROR(1-(D27/B27),"---")</f>
        <v>---</v>
      </c>
      <c r="O27" s="254">
        <f>COUNTIFS('Erfassung Schulungstunden'!$C$12:$C$211,A27,'Auswertung pro MA'!$E$7:$E$206,"&lt;6",'Erfassung Schulungstunden'!$D$12:$D$211,versteckt!$C$2,'Auswertung pro MA'!$J$7:$J$206,"1")</f>
        <v>0</v>
      </c>
      <c r="P27" s="247"/>
      <c r="Q27" s="170">
        <f t="shared" si="12"/>
        <v>0</v>
      </c>
      <c r="R27" s="246">
        <f>COUNTIFS('Erfassung Schulungstunden'!$C$12:$C$211,$A27,'Auswertung pro MA'!$G$7:$G$206,"Wert begründen",'Erfassung Schulungstunden'!$E$12:$E$211,versteckt!$B$2,'Auswertung pro MA'!$J$7:$J$206,"1")</f>
        <v>0</v>
      </c>
      <c r="S27" s="247"/>
      <c r="T27" s="170">
        <f t="shared" si="13"/>
        <v>0</v>
      </c>
    </row>
    <row r="28" spans="1:28" ht="15.75" thickBot="1" x14ac:dyDescent="0.3">
      <c r="A28" s="88" t="s">
        <v>18</v>
      </c>
      <c r="B28" s="80">
        <f>(COUNTIFS('Erfassung Schulungstunden'!$C$12:$C$211,versteckt!G3,'Erfassung Schulungstunden'!$D$12:$D$211,versteckt!C$2))</f>
        <v>0</v>
      </c>
      <c r="C28" s="182">
        <f t="shared" si="10"/>
        <v>3</v>
      </c>
      <c r="D28" s="82">
        <f>IF($O$36=2022,COUNTIFS('Erfassung Schulungstunden'!$C$12:$C$211,$A15,'Erfassung Schulungstunden'!$CT$12:$CT$211,"&lt;3",'Erfassung Schulungstunden'!$D$12:$D$211,versteckt!$C$2)-Q28,COUNTIFS('Erfassung Schulungstunden'!$C$12:$C$211,$A15,'Erfassung Schulungstunden'!$CT$12:$CT$211,"&lt;6",'Erfassung Schulungstunden'!$D$12:$D$211,versteckt!$C$2)-Q28)</f>
        <v>0</v>
      </c>
      <c r="E28" s="83" t="str">
        <f>IFERROR(SUMIFS('Auswertung pro MA'!$D$7:$D$206,'Auswertung pro MA'!$C$7:$C$206,$A15,'Erfassung Schulungstunden'!$D$12:$D$211,versteckt!$C$2)/COUNTIFS('Erfassung Schulungstunden'!$C$12:$C$211,$A15,'Erfassung Schulungstunden'!$D$12:$D$211,versteckt!$C$2),"---")</f>
        <v>---</v>
      </c>
      <c r="F28" s="126" t="str">
        <f t="shared" ref="F28:F31" si="14">IFERROR(1-(D28/B28),"---")</f>
        <v>---</v>
      </c>
      <c r="O28" s="254">
        <f>COUNTIFS('Erfassung Schulungstunden'!$C$12:$C$211,A28,'Auswertung pro MA'!$E$7:$E$206,"&lt;6",'Erfassung Schulungstunden'!$D$12:$D$211,versteckt!$C$2,'Auswertung pro MA'!$J$7:$J$206,"1")</f>
        <v>0</v>
      </c>
      <c r="P28" s="247"/>
      <c r="Q28" s="170">
        <f t="shared" si="12"/>
        <v>0</v>
      </c>
      <c r="R28" s="246">
        <f>COUNTIFS('Erfassung Schulungstunden'!$C$12:$C$211,$A28,'Auswertung pro MA'!$G$7:$G$206,"Wert begründen",'Erfassung Schulungstunden'!$E$12:$E$211,versteckt!$B$2,'Auswertung pro MA'!$J$7:$J$206,"1")</f>
        <v>0</v>
      </c>
      <c r="S28" s="247"/>
      <c r="T28" s="170">
        <f t="shared" si="13"/>
        <v>0</v>
      </c>
    </row>
    <row r="29" spans="1:28" ht="15.75" thickBot="1" x14ac:dyDescent="0.3">
      <c r="A29" s="88" t="s">
        <v>104</v>
      </c>
      <c r="B29" s="80">
        <f>(COUNTIFS('Erfassung Schulungstunden'!$C$12:$C$211,versteckt!G4,'Erfassung Schulungstunden'!$D$12:$D$211,versteckt!C$2))</f>
        <v>0</v>
      </c>
      <c r="C29" s="182">
        <f t="shared" si="10"/>
        <v>3</v>
      </c>
      <c r="D29" s="82">
        <f>IF($O$36=2022,COUNTIFS('Erfassung Schulungstunden'!$C$12:$C$211,$A16,'Erfassung Schulungstunden'!$CT$12:$CT$211,"&lt;3",'Erfassung Schulungstunden'!$D$12:$D$211,versteckt!$C$2)-Q29,COUNTIFS('Erfassung Schulungstunden'!$C$12:$C$211,$A16,'Erfassung Schulungstunden'!$CT$12:$CT$211,"&lt;6",'Erfassung Schulungstunden'!$D$12:$D$211,versteckt!$C$2)-Q29)</f>
        <v>0</v>
      </c>
      <c r="E29" s="83" t="str">
        <f>IFERROR(SUMIFS('Auswertung pro MA'!$D$7:$D$206,'Auswertung pro MA'!$C$7:$C$206,$A16,'Erfassung Schulungstunden'!$D$12:$D$211,versteckt!$C$2)/COUNTIFS('Erfassung Schulungstunden'!$C$12:$C$211,$A16,'Erfassung Schulungstunden'!$D$12:$D$211,versteckt!$C$2),"---")</f>
        <v>---</v>
      </c>
      <c r="F29" s="126" t="str">
        <f t="shared" si="14"/>
        <v>---</v>
      </c>
      <c r="O29" s="254">
        <f>COUNTIFS('Erfassung Schulungstunden'!$C$12:$C$211,A29,'Auswertung pro MA'!$E$7:$E$206,"&lt;6",'Erfassung Schulungstunden'!$D$12:$D$211,versteckt!$C$2,'Auswertung pro MA'!$J$7:$J$206,"1")</f>
        <v>0</v>
      </c>
      <c r="P29" s="247"/>
      <c r="Q29" s="170">
        <f t="shared" si="12"/>
        <v>0</v>
      </c>
      <c r="R29" s="246">
        <f>COUNTIFS('Erfassung Schulungstunden'!$C$12:$C$211,$A29,'Auswertung pro MA'!$G$7:$G$206,"Wert begründen",'Erfassung Schulungstunden'!$E$12:$E$211,versteckt!$B$2,'Auswertung pro MA'!$J$7:$J$206,"1")</f>
        <v>0</v>
      </c>
      <c r="S29" s="247"/>
      <c r="T29" s="170">
        <f t="shared" si="13"/>
        <v>0</v>
      </c>
    </row>
    <row r="30" spans="1:28" ht="15.75" thickBot="1" x14ac:dyDescent="0.3">
      <c r="A30" s="88" t="s">
        <v>105</v>
      </c>
      <c r="B30" s="80">
        <f>(COUNTIFS('Erfassung Schulungstunden'!$C$12:$C$211,versteckt!G5,'Erfassung Schulungstunden'!$D$12:$D$211,versteckt!C$2))</f>
        <v>0</v>
      </c>
      <c r="C30" s="182">
        <f t="shared" si="10"/>
        <v>3</v>
      </c>
      <c r="D30" s="82">
        <f>IF($O$36=2022,COUNTIFS('Erfassung Schulungstunden'!$C$12:$C$211,$A17,'Erfassung Schulungstunden'!$CT$12:$CT$211,"&lt;3",'Erfassung Schulungstunden'!$D$12:$D$211,versteckt!$C$2)-Q30,COUNTIFS('Erfassung Schulungstunden'!$C$12:$C$211,$A17,'Erfassung Schulungstunden'!$CT$12:$CT$211,"&lt;6",'Erfassung Schulungstunden'!$D$12:$D$211,versteckt!$C$2)-Q30)</f>
        <v>0</v>
      </c>
      <c r="E30" s="83" t="str">
        <f>IFERROR(SUMIFS('Auswertung pro MA'!$D$7:$D$206,'Auswertung pro MA'!$C$7:$C$206,$A17,'Erfassung Schulungstunden'!$D$12:$D$211,versteckt!$C$2)/COUNTIFS('Erfassung Schulungstunden'!$C$12:$C$211,$A17,'Erfassung Schulungstunden'!$D$12:$D$211,versteckt!$C$2),"---")</f>
        <v>---</v>
      </c>
      <c r="F30" s="126" t="str">
        <f t="shared" si="14"/>
        <v>---</v>
      </c>
      <c r="O30" s="254">
        <f>COUNTIFS('Erfassung Schulungstunden'!$C$12:$C$211,A30,'Auswertung pro MA'!$E$7:$E$206,"&lt;6",'Erfassung Schulungstunden'!$D$12:$D$211,versteckt!$C$2,'Auswertung pro MA'!$J$7:$J$206,"1")</f>
        <v>0</v>
      </c>
      <c r="P30" s="247"/>
      <c r="Q30" s="170">
        <f t="shared" si="12"/>
        <v>0</v>
      </c>
      <c r="R30" s="246">
        <f>COUNTIFS('Erfassung Schulungstunden'!$C$12:$C$211,$A30,'Auswertung pro MA'!$G$7:$G$206,"Wert begründen",'Erfassung Schulungstunden'!$E$12:$E$211,versteckt!$B$2,'Auswertung pro MA'!$J$7:$J$206,"1")</f>
        <v>0</v>
      </c>
      <c r="S30" s="247"/>
      <c r="T30" s="170">
        <f t="shared" si="13"/>
        <v>0</v>
      </c>
    </row>
    <row r="31" spans="1:28" ht="15.75" thickBot="1" x14ac:dyDescent="0.3">
      <c r="A31" s="91" t="s">
        <v>106</v>
      </c>
      <c r="B31" s="80">
        <f>(COUNTIFS('Erfassung Schulungstunden'!$C$12:$C$211,versteckt!G6,'Erfassung Schulungstunden'!$D$12:$D$211,versteckt!C$2))</f>
        <v>0</v>
      </c>
      <c r="C31" s="182">
        <f t="shared" si="10"/>
        <v>3</v>
      </c>
      <c r="D31" s="82">
        <f>IF($O$36=2022,COUNTIFS('Erfassung Schulungstunden'!$C$12:$C$211,$A18,'Erfassung Schulungstunden'!$CT$12:$CT$211,"&lt;3",'Erfassung Schulungstunden'!$D$12:$D$211,versteckt!$C$2)-Q31,COUNTIFS('Erfassung Schulungstunden'!$C$12:$C$211,$A18,'Erfassung Schulungstunden'!$CT$12:$CT$211,"&lt;6",'Erfassung Schulungstunden'!$D$12:$D$211,versteckt!$C$2)-Q31)</f>
        <v>0</v>
      </c>
      <c r="E31" s="83" t="str">
        <f>IFERROR(SUMIFS('Auswertung pro MA'!$D$7:$D$206,'Auswertung pro MA'!$C$7:$C$206,$A18,'Erfassung Schulungstunden'!$D$12:$D$211,versteckt!$C$2)/COUNTIFS('Erfassung Schulungstunden'!$C$12:$C$211,$A18,'Erfassung Schulungstunden'!$D$12:$D$211,versteckt!$C$2),"---")</f>
        <v>---</v>
      </c>
      <c r="F31" s="126" t="str">
        <f t="shared" si="14"/>
        <v>---</v>
      </c>
      <c r="O31" s="254">
        <f>COUNTIFS('Erfassung Schulungstunden'!$C$12:$C$211,A31,'Auswertung pro MA'!$E$7:$E$206,"&lt;6",'Erfassung Schulungstunden'!$D$12:$D$211,versteckt!$C$2,'Auswertung pro MA'!$J$7:$J$206,"1")</f>
        <v>0</v>
      </c>
      <c r="P31" s="247"/>
      <c r="Q31" s="170">
        <f t="shared" si="12"/>
        <v>0</v>
      </c>
      <c r="R31" s="246">
        <f>COUNTIFS('Erfassung Schulungstunden'!$C$12:$C$211,$A31,'Auswertung pro MA'!$G$7:$G$206,"Wert begründen",'Erfassung Schulungstunden'!$E$12:$E$211,versteckt!$B$2,'Auswertung pro MA'!$J$7:$J$206,"1")</f>
        <v>0</v>
      </c>
      <c r="S31" s="247"/>
      <c r="T31" s="170">
        <f>IF($F$6="ja",R31,0)</f>
        <v>0</v>
      </c>
    </row>
    <row r="32" spans="1:28" ht="18.75" customHeight="1" thickBot="1" x14ac:dyDescent="0.3">
      <c r="A32" s="96" t="s">
        <v>44</v>
      </c>
      <c r="B32" s="97">
        <f>SUM(B24:B31)</f>
        <v>0</v>
      </c>
      <c r="C32" s="98" t="s">
        <v>43</v>
      </c>
      <c r="D32" s="99">
        <f>SUM(D24:D31)</f>
        <v>0</v>
      </c>
      <c r="E32" s="100" t="str">
        <f>IFERROR(SUMIFS('Erfassung Schulungstunden'!$CT$12:$CT$211,'Erfassung Schulungstunden'!$D$12:$D$211,versteckt!$C$2)/B32,"---")</f>
        <v>---</v>
      </c>
      <c r="F32" s="127" t="str">
        <f>IFERROR(1-(D32/B32),"---")</f>
        <v>---</v>
      </c>
      <c r="O32" s="255">
        <f>SUM(O24:O31)</f>
        <v>0</v>
      </c>
      <c r="P32" s="253"/>
      <c r="Q32" s="170">
        <f>SUM(Q24:Q31)</f>
        <v>0</v>
      </c>
      <c r="R32" s="246">
        <f>SUM(R24:S31)</f>
        <v>0</v>
      </c>
      <c r="S32" s="247"/>
      <c r="T32" s="170">
        <f>SUM(T24:T31)</f>
        <v>0</v>
      </c>
    </row>
    <row r="33" spans="1:20" ht="48" customHeight="1" x14ac:dyDescent="0.25"/>
    <row r="34" spans="1:20" ht="15.75" thickBot="1" x14ac:dyDescent="0.3">
      <c r="R34" s="169"/>
      <c r="S34" s="169"/>
    </row>
    <row r="35" spans="1:20" ht="26.25" thickBot="1" x14ac:dyDescent="0.3">
      <c r="A35" s="261" t="s">
        <v>20</v>
      </c>
      <c r="B35" s="264"/>
      <c r="C35" s="264"/>
      <c r="D35" s="264"/>
      <c r="E35" s="264"/>
      <c r="F35" s="264"/>
      <c r="G35" s="264"/>
      <c r="H35" s="264"/>
      <c r="I35" s="264"/>
      <c r="J35" s="265"/>
      <c r="R35" s="170"/>
      <c r="S35" s="170"/>
      <c r="T35" s="170"/>
    </row>
    <row r="36" spans="1:20" ht="95.25" customHeight="1" thickBot="1" x14ac:dyDescent="0.3">
      <c r="A36" s="105"/>
      <c r="B36" s="106" t="s">
        <v>21</v>
      </c>
      <c r="C36" s="49" t="s">
        <v>68</v>
      </c>
      <c r="D36" s="52" t="s">
        <v>51</v>
      </c>
      <c r="E36" s="49" t="s">
        <v>67</v>
      </c>
      <c r="F36" s="51" t="s">
        <v>37</v>
      </c>
      <c r="G36" s="52" t="s">
        <v>69</v>
      </c>
      <c r="H36" s="49" t="s">
        <v>48</v>
      </c>
      <c r="I36" s="51" t="s">
        <v>49</v>
      </c>
      <c r="J36" s="52" t="s">
        <v>50</v>
      </c>
      <c r="O36">
        <f>'Allgemeine Angaben'!C13</f>
        <v>2022</v>
      </c>
      <c r="R36" s="170"/>
      <c r="S36" s="170"/>
      <c r="T36" s="170"/>
    </row>
    <row r="37" spans="1:20" x14ac:dyDescent="0.25">
      <c r="A37" s="107" t="s">
        <v>107</v>
      </c>
      <c r="B37" s="108">
        <f>COUNTIF('Erfassung Schulungstunden'!$C$12:$C$211,A37)</f>
        <v>0</v>
      </c>
      <c r="C37" s="109">
        <f>COUNTIFS('Erfassung Schulungstunden'!$C$12:$C$211,A37,'Erfassung Schulungstunden'!$D$12:$D$211,versteckt!$C$1)</f>
        <v>0</v>
      </c>
      <c r="D37" s="110">
        <f>COUNTIFS('Erfassung Schulungstunden'!$C$12:$C$211,A37,'Erfassung Schulungstunden'!$D$12:$D$211,versteckt!$C$2)</f>
        <v>0</v>
      </c>
      <c r="E37" s="109">
        <f>COUNTIFS('Erfassung Schulungstunden'!$C$12:$C$211,$A37,'Erfassung Schulungstunden'!$E$12:$E$211,versteckt!$B$1)</f>
        <v>0</v>
      </c>
      <c r="F37" s="56">
        <f>COUNTIFS('Erfassung Schulungstunden'!$C$12:$C$211,$A37,'Erfassung Schulungstunden'!$E$12:$E$211,versteckt!$B$2)</f>
        <v>0</v>
      </c>
      <c r="G37" s="110">
        <f>COUNTIFS('Erfassung Schulungstunden'!$C$12:$C$211,$A37,'Erfassung Schulungstunden'!$E$12:$E$211,versteckt!#REF!)</f>
        <v>0</v>
      </c>
      <c r="H37" s="109">
        <f>COUNTIFS('Erfassung Schulungstunden'!$C$12:$C$211,$A37,'Auswertung pro MA'!$G$7:$G$206,"Sollvorgabe erfüllt")</f>
        <v>0</v>
      </c>
      <c r="I37" s="56">
        <f>COUNTIFS('Erfassung Schulungstunden'!$C$12:$C$211,$A37,'Auswertung pro MA'!$G$7:$G$206,"Wert begründen")</f>
        <v>0</v>
      </c>
      <c r="J37" s="110">
        <f>COUNTIFS('Erfassung Schulungstunden'!$C$12:$C$211,$A37,'Auswertung pro MA'!$G$7:$G$206,"Sollvorgabe nicht erfüllt")</f>
        <v>0</v>
      </c>
      <c r="R37" s="170"/>
      <c r="S37" s="170"/>
      <c r="T37" s="170"/>
    </row>
    <row r="38" spans="1:20" x14ac:dyDescent="0.25">
      <c r="A38" s="79" t="s">
        <v>108</v>
      </c>
      <c r="B38" s="108">
        <f>COUNTIF('Erfassung Schulungstunden'!$C$12:$C$211,A38)</f>
        <v>0</v>
      </c>
      <c r="C38" s="109">
        <f>COUNTIFS('Erfassung Schulungstunden'!$C$12:$C$211,A38,'Erfassung Schulungstunden'!$D$12:$D$211,versteckt!$C$1)</f>
        <v>0</v>
      </c>
      <c r="D38" s="110">
        <f>COUNTIFS('Erfassung Schulungstunden'!$C$12:$C$211,A38,'Erfassung Schulungstunden'!$D$12:$D$211,versteckt!$C$2)</f>
        <v>0</v>
      </c>
      <c r="E38" s="109">
        <f>COUNTIFS('Erfassung Schulungstunden'!$C$12:$C$211,$A38,'Erfassung Schulungstunden'!$E$12:$E$211,versteckt!$B$1)</f>
        <v>0</v>
      </c>
      <c r="F38" s="56">
        <f>COUNTIFS('Erfassung Schulungstunden'!$C$12:$C$211,$A38,'Erfassung Schulungstunden'!$E$12:$E$211,versteckt!$B$2)</f>
        <v>0</v>
      </c>
      <c r="G38" s="110">
        <f>COUNTIFS('Erfassung Schulungstunden'!$C$12:$C$211,$A38,'Erfassung Schulungstunden'!$E$12:$E$211,versteckt!#REF!)</f>
        <v>0</v>
      </c>
      <c r="H38" s="109">
        <f>COUNTIFS('Erfassung Schulungstunden'!$C$12:$C$211,$A38,'Auswertung pro MA'!$G$7:$G$206,"Sollvorgabe erfüllt")</f>
        <v>0</v>
      </c>
      <c r="I38" s="56">
        <f>COUNTIFS('Erfassung Schulungstunden'!$C$12:$C$211,$A38,'Auswertung pro MA'!$G$7:$G$206,"Wert begründen")</f>
        <v>0</v>
      </c>
      <c r="J38" s="110">
        <f>COUNTIFS('Erfassung Schulungstunden'!$C$12:$C$211,$A38,'Auswertung pro MA'!$G$7:$G$206,"Sollvorgabe nicht erfüllt")</f>
        <v>0</v>
      </c>
      <c r="R38" s="170"/>
      <c r="S38" s="170"/>
      <c r="T38" s="170"/>
    </row>
    <row r="39" spans="1:20" x14ac:dyDescent="0.25">
      <c r="A39" s="79" t="s">
        <v>109</v>
      </c>
      <c r="B39" s="108">
        <f>COUNTIF('Erfassung Schulungstunden'!$C$12:$C$211,A39)</f>
        <v>0</v>
      </c>
      <c r="C39" s="109">
        <f>COUNTIFS('Erfassung Schulungstunden'!$C$12:$C$211,A39,'Erfassung Schulungstunden'!$D$12:$D$211,versteckt!$C$1)</f>
        <v>0</v>
      </c>
      <c r="D39" s="110">
        <f>COUNTIFS('Erfassung Schulungstunden'!$C$12:$C$211,A39,'Erfassung Schulungstunden'!$D$12:$D$211,versteckt!$C$2)</f>
        <v>0</v>
      </c>
      <c r="E39" s="109">
        <f>COUNTIFS('Erfassung Schulungstunden'!$C$12:$C$211,$A39,'Erfassung Schulungstunden'!$E$12:$E$211,versteckt!$B$1)</f>
        <v>0</v>
      </c>
      <c r="F39" s="56">
        <f>COUNTIFS('Erfassung Schulungstunden'!$C$12:$C$211,$A39,'Erfassung Schulungstunden'!$E$12:$E$211,versteckt!$B$2)</f>
        <v>0</v>
      </c>
      <c r="G39" s="110">
        <f>COUNTIFS('Erfassung Schulungstunden'!$C$12:$C$211,$A39,'Erfassung Schulungstunden'!$E$12:$E$211,versteckt!#REF!)</f>
        <v>0</v>
      </c>
      <c r="H39" s="109">
        <f>COUNTIFS('Erfassung Schulungstunden'!$C$12:$C$211,$A39,'Auswertung pro MA'!$G$7:$G$206,"Sollvorgabe erfüllt")</f>
        <v>0</v>
      </c>
      <c r="I39" s="56">
        <f>COUNTIFS('Erfassung Schulungstunden'!$C$12:$C$211,$A39,'Auswertung pro MA'!$G$7:$G$206,"Wert begründen")</f>
        <v>0</v>
      </c>
      <c r="J39" s="110">
        <f>COUNTIFS('Erfassung Schulungstunden'!$C$12:$C$211,$A39,'Auswertung pro MA'!$G$7:$G$206,"Sollvorgabe nicht erfüllt")</f>
        <v>0</v>
      </c>
      <c r="R39" s="170"/>
      <c r="S39" s="170"/>
      <c r="T39" s="170"/>
    </row>
    <row r="40" spans="1:20" x14ac:dyDescent="0.25">
      <c r="A40" s="111" t="s">
        <v>17</v>
      </c>
      <c r="B40" s="108">
        <f>COUNTIF('Erfassung Schulungstunden'!$C$12:$C$211,A40)</f>
        <v>0</v>
      </c>
      <c r="C40" s="109">
        <f>COUNTIFS('Erfassung Schulungstunden'!$C$12:$C$211,A40,'Erfassung Schulungstunden'!$D$12:$D$211,versteckt!$C$1)</f>
        <v>0</v>
      </c>
      <c r="D40" s="110">
        <f>COUNTIFS('Erfassung Schulungstunden'!$C$12:$C$211,A40,'Erfassung Schulungstunden'!$D$12:$D$211,versteckt!$C$2)</f>
        <v>0</v>
      </c>
      <c r="E40" s="109">
        <f>COUNTIFS('Erfassung Schulungstunden'!$C$12:$C$211,$A40,'Erfassung Schulungstunden'!$E$12:$E$211,versteckt!$B$1)</f>
        <v>0</v>
      </c>
      <c r="F40" s="56">
        <f>COUNTIFS('Erfassung Schulungstunden'!$C$12:$C$211,$A40,'Erfassung Schulungstunden'!$E$12:$E$211,versteckt!$B$2)</f>
        <v>0</v>
      </c>
      <c r="G40" s="110">
        <f>COUNTIFS('Erfassung Schulungstunden'!$C$12:$C$211,$A40,'Erfassung Schulungstunden'!$E$12:$E$211,versteckt!#REF!)</f>
        <v>0</v>
      </c>
      <c r="H40" s="109">
        <f>COUNTIFS('Erfassung Schulungstunden'!$C$12:$C$211,$A40,'Auswertung pro MA'!$G$7:$G$206,"Sollvorgabe erfüllt")</f>
        <v>0</v>
      </c>
      <c r="I40" s="56">
        <f>COUNTIFS('Erfassung Schulungstunden'!$C$12:$C$211,$A40,'Auswertung pro MA'!$G$7:$G$206,"Wert begründen")</f>
        <v>0</v>
      </c>
      <c r="J40" s="110">
        <f>COUNTIFS('Erfassung Schulungstunden'!$C$12:$C$211,$A40,'Auswertung pro MA'!$G$7:$G$206,"Sollvorgabe nicht erfüllt")</f>
        <v>0</v>
      </c>
      <c r="R40" s="170"/>
      <c r="S40" s="170"/>
      <c r="T40" s="170"/>
    </row>
    <row r="41" spans="1:20" x14ac:dyDescent="0.25">
      <c r="A41" s="111" t="s">
        <v>18</v>
      </c>
      <c r="B41" s="108">
        <f>COUNTIF('Erfassung Schulungstunden'!$C$12:$C$211,A41)</f>
        <v>0</v>
      </c>
      <c r="C41" s="109">
        <f>COUNTIFS('Erfassung Schulungstunden'!$C$12:$C$211,A41,'Erfassung Schulungstunden'!$D$12:$D$211,versteckt!$C$1)</f>
        <v>0</v>
      </c>
      <c r="D41" s="110">
        <f>COUNTIFS('Erfassung Schulungstunden'!$C$12:$C$211,A41,'Erfassung Schulungstunden'!$D$12:$D$211,versteckt!$C$2)</f>
        <v>0</v>
      </c>
      <c r="E41" s="109">
        <f>COUNTIFS('Erfassung Schulungstunden'!$C$12:$C$211,$A41,'Erfassung Schulungstunden'!$E$12:$E$211,versteckt!$B$1)</f>
        <v>0</v>
      </c>
      <c r="F41" s="56">
        <f>COUNTIFS('Erfassung Schulungstunden'!$C$12:$C$211,$A41,'Erfassung Schulungstunden'!$E$12:$E$211,versteckt!$B$2)</f>
        <v>0</v>
      </c>
      <c r="G41" s="110">
        <f>COUNTIFS('Erfassung Schulungstunden'!$C$12:$C$211,$A41,'Erfassung Schulungstunden'!$E$12:$E$211,versteckt!#REF!)</f>
        <v>0</v>
      </c>
      <c r="H41" s="109">
        <f>COUNTIFS('Erfassung Schulungstunden'!$C$12:$C$211,$A41,'Auswertung pro MA'!$G$7:$G$206,"Sollvorgabe erfüllt")</f>
        <v>0</v>
      </c>
      <c r="I41" s="56">
        <f>COUNTIFS('Erfassung Schulungstunden'!$C$12:$C$211,$A41,'Auswertung pro MA'!$G$7:$G$206,"Wert begründen")</f>
        <v>0</v>
      </c>
      <c r="J41" s="110">
        <f>COUNTIFS('Erfassung Schulungstunden'!$C$12:$C$211,$A41,'Auswertung pro MA'!$G$7:$G$206,"Sollvorgabe nicht erfüllt")</f>
        <v>0</v>
      </c>
      <c r="R41" s="170"/>
      <c r="S41" s="170"/>
      <c r="T41" s="170"/>
    </row>
    <row r="42" spans="1:20" x14ac:dyDescent="0.25">
      <c r="A42" s="111" t="s">
        <v>104</v>
      </c>
      <c r="B42" s="108">
        <f>COUNTIF('Erfassung Schulungstunden'!$C$12:$C$211,A42)</f>
        <v>0</v>
      </c>
      <c r="C42" s="109">
        <f>COUNTIFS('Erfassung Schulungstunden'!$C$12:$C$211,A42,'Erfassung Schulungstunden'!$D$12:$D$211,versteckt!$C$1)</f>
        <v>0</v>
      </c>
      <c r="D42" s="110">
        <f>COUNTIFS('Erfassung Schulungstunden'!$C$12:$C$211,A42,'Erfassung Schulungstunden'!$D$12:$D$211,versteckt!$C$2)</f>
        <v>0</v>
      </c>
      <c r="E42" s="109">
        <f>COUNTIFS('Erfassung Schulungstunden'!$C$12:$C$211,$A42,'Erfassung Schulungstunden'!$E$12:$E$211,versteckt!$B$1)</f>
        <v>0</v>
      </c>
      <c r="F42" s="56">
        <f>COUNTIFS('Erfassung Schulungstunden'!$C$12:$C$211,$A42,'Erfassung Schulungstunden'!$E$12:$E$211,versteckt!$B$2)</f>
        <v>0</v>
      </c>
      <c r="G42" s="110">
        <f>COUNTIFS('Erfassung Schulungstunden'!$C$12:$C$211,$A42,'Erfassung Schulungstunden'!$E$12:$E$211,versteckt!#REF!)</f>
        <v>0</v>
      </c>
      <c r="H42" s="109">
        <f>COUNTIFS('Erfassung Schulungstunden'!$C$12:$C$211,$A42,'Auswertung pro MA'!$G$7:$G$206,"Sollvorgabe erfüllt")</f>
        <v>0</v>
      </c>
      <c r="I42" s="56">
        <f>COUNTIFS('Erfassung Schulungstunden'!$C$12:$C$211,$A42,'Auswertung pro MA'!$G$7:$G$206,"Wert begründen")</f>
        <v>0</v>
      </c>
      <c r="J42" s="110">
        <f>COUNTIFS('Erfassung Schulungstunden'!$C$12:$C$211,$A42,'Auswertung pro MA'!$G$7:$G$206,"Sollvorgabe nicht erfüllt")</f>
        <v>0</v>
      </c>
      <c r="R42" s="170"/>
      <c r="S42" s="170"/>
      <c r="T42" s="170"/>
    </row>
    <row r="43" spans="1:20" x14ac:dyDescent="0.25">
      <c r="A43" s="111" t="s">
        <v>105</v>
      </c>
      <c r="B43" s="108">
        <f>COUNTIF('Erfassung Schulungstunden'!$C$12:$C$211,A43)</f>
        <v>0</v>
      </c>
      <c r="C43" s="109">
        <f>COUNTIFS('Erfassung Schulungstunden'!$C$12:$C$211,A43,'Erfassung Schulungstunden'!$D$12:$D$211,versteckt!$C$1)</f>
        <v>0</v>
      </c>
      <c r="D43" s="110">
        <f>COUNTIFS('Erfassung Schulungstunden'!$C$12:$C$211,A43,'Erfassung Schulungstunden'!$D$12:$D$211,versteckt!$C$2)</f>
        <v>0</v>
      </c>
      <c r="E43" s="109">
        <f>COUNTIFS('Erfassung Schulungstunden'!$C$12:$C$211,$A43,'Erfassung Schulungstunden'!$E$12:$E$211,versteckt!$B$1)</f>
        <v>0</v>
      </c>
      <c r="F43" s="56">
        <f>COUNTIFS('Erfassung Schulungstunden'!$C$12:$C$211,$A43,'Erfassung Schulungstunden'!$E$12:$E$211,versteckt!$B$2)</f>
        <v>0</v>
      </c>
      <c r="G43" s="110">
        <f>COUNTIFS('Erfassung Schulungstunden'!$C$12:$C$211,$A43,'Erfassung Schulungstunden'!$E$12:$E$211,versteckt!#REF!)</f>
        <v>0</v>
      </c>
      <c r="H43" s="109">
        <f>COUNTIFS('Erfassung Schulungstunden'!$C$12:$C$211,$A43,'Auswertung pro MA'!$G$7:$G$206,"Sollvorgabe erfüllt")</f>
        <v>0</v>
      </c>
      <c r="I43" s="56">
        <f>COUNTIFS('Erfassung Schulungstunden'!$C$12:$C$211,$A43,'Auswertung pro MA'!$G$7:$G$206,"Wert begründen")</f>
        <v>0</v>
      </c>
      <c r="J43" s="110">
        <f>COUNTIFS('Erfassung Schulungstunden'!$C$12:$C$211,$A43,'Auswertung pro MA'!$G$7:$G$206,"Sollvorgabe nicht erfüllt")</f>
        <v>0</v>
      </c>
      <c r="R43" s="170"/>
      <c r="S43" s="170"/>
      <c r="T43" s="170"/>
    </row>
    <row r="44" spans="1:20" ht="15.75" thickBot="1" x14ac:dyDescent="0.3">
      <c r="A44" s="112" t="s">
        <v>106</v>
      </c>
      <c r="B44" s="108">
        <f>COUNTIF('Erfassung Schulungstunden'!$C$12:$C$211,A44)</f>
        <v>0</v>
      </c>
      <c r="C44" s="109">
        <f>COUNTIFS('Erfassung Schulungstunden'!$C$12:$C$211,A44,'Erfassung Schulungstunden'!$D$12:$D$211,versteckt!$C$1)</f>
        <v>0</v>
      </c>
      <c r="D44" s="110">
        <f>COUNTIFS('Erfassung Schulungstunden'!$C$12:$C$211,A44,'Erfassung Schulungstunden'!$D$12:$D$211,versteckt!$C$2)</f>
        <v>0</v>
      </c>
      <c r="E44" s="109">
        <f>COUNTIFS('Erfassung Schulungstunden'!$C$12:$C$211,$A44,'Erfassung Schulungstunden'!$E$12:$E$211,versteckt!$B$1)</f>
        <v>0</v>
      </c>
      <c r="F44" s="56">
        <f>COUNTIFS('Erfassung Schulungstunden'!$C$12:$C$211,$A44,'Erfassung Schulungstunden'!$E$12:$E$211,versteckt!$B$2)</f>
        <v>0</v>
      </c>
      <c r="G44" s="110">
        <f>COUNTIFS('Erfassung Schulungstunden'!$C$12:$C$211,$A44,'Erfassung Schulungstunden'!$E$12:$E$211,versteckt!#REF!)</f>
        <v>0</v>
      </c>
      <c r="H44" s="109">
        <f>COUNTIFS('Erfassung Schulungstunden'!$C$12:$C$211,$A44,'Auswertung pro MA'!$G$7:$G$206,"Sollvorgabe erfüllt")</f>
        <v>0</v>
      </c>
      <c r="I44" s="56">
        <f>COUNTIFS('Erfassung Schulungstunden'!$C$12:$C$211,$A44,'Auswertung pro MA'!$G$7:$G$206,"Wert begründen")</f>
        <v>0</v>
      </c>
      <c r="J44" s="110">
        <f>COUNTIFS('Erfassung Schulungstunden'!$C$12:$C$211,$A44,'Auswertung pro MA'!$G$7:$G$206,"Sollvorgabe nicht erfüllt")</f>
        <v>0</v>
      </c>
    </row>
    <row r="45" spans="1:20" ht="15.75" thickBot="1" x14ac:dyDescent="0.3">
      <c r="A45" s="113" t="s">
        <v>22</v>
      </c>
      <c r="B45" s="106">
        <f t="shared" ref="B45:G45" si="15">SUM(B37:B44)</f>
        <v>0</v>
      </c>
      <c r="C45" s="114">
        <f t="shared" si="15"/>
        <v>0</v>
      </c>
      <c r="D45" s="115">
        <f t="shared" si="15"/>
        <v>0</v>
      </c>
      <c r="E45" s="114">
        <f t="shared" si="15"/>
        <v>0</v>
      </c>
      <c r="F45" s="116">
        <f t="shared" si="15"/>
        <v>0</v>
      </c>
      <c r="G45" s="115">
        <f t="shared" si="15"/>
        <v>0</v>
      </c>
      <c r="H45" s="114">
        <f t="shared" ref="H45:J45" si="16">SUM(H37:H44)</f>
        <v>0</v>
      </c>
      <c r="I45" s="116">
        <f t="shared" si="16"/>
        <v>0</v>
      </c>
      <c r="J45" s="115">
        <f t="shared" si="16"/>
        <v>0</v>
      </c>
    </row>
  </sheetData>
  <sheetProtection algorithmName="SHA-512" hashValue="yNHm2z03NrGPJMN7VjRA8/5qS6dxszSVRVMGvIc2bEvIL0MsuhsmQm6yMuXLYxCzTbuE4mA4nErS+XkbmLCceg==" saltValue="d4sdf+CrLP+ZSWCmZWhBnw==" spinCount="100000" sheet="1" selectLockedCells="1"/>
  <mergeCells count="49">
    <mergeCell ref="A9:N9"/>
    <mergeCell ref="A22:F22"/>
    <mergeCell ref="A35:J35"/>
    <mergeCell ref="A5:D5"/>
    <mergeCell ref="A6:D6"/>
    <mergeCell ref="O22:P22"/>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6:P26"/>
    <mergeCell ref="O27:P27"/>
    <mergeCell ref="O28:P28"/>
    <mergeCell ref="O29:P29"/>
    <mergeCell ref="O30:P30"/>
    <mergeCell ref="O31:P31"/>
    <mergeCell ref="O32:P32"/>
    <mergeCell ref="R9:S9"/>
    <mergeCell ref="R10:S10"/>
    <mergeCell ref="R11:S11"/>
    <mergeCell ref="R12:S12"/>
    <mergeCell ref="R13:S13"/>
    <mergeCell ref="R19:S19"/>
    <mergeCell ref="R14:S14"/>
    <mergeCell ref="R15:S15"/>
    <mergeCell ref="R16:S16"/>
    <mergeCell ref="R17:S17"/>
    <mergeCell ref="R18:S18"/>
    <mergeCell ref="R22:S22"/>
    <mergeCell ref="R23:S23"/>
    <mergeCell ref="R24:S24"/>
    <mergeCell ref="R25:S25"/>
    <mergeCell ref="R26:S26"/>
    <mergeCell ref="R32:S32"/>
    <mergeCell ref="R27:S27"/>
    <mergeCell ref="R28:S28"/>
    <mergeCell ref="R29:S29"/>
    <mergeCell ref="R30:S30"/>
    <mergeCell ref="R31:S31"/>
  </mergeCells>
  <conditionalFormatting sqref="A5">
    <cfRule type="expression" dxfId="3" priority="4">
      <formula>$A$5="Anforderung Basisschulung erfüllt"</formula>
    </cfRule>
  </conditionalFormatting>
  <conditionalFormatting sqref="A5:D5">
    <cfRule type="expression" dxfId="2" priority="3">
      <formula>$A$5="Anforderungen Basisschulung nicht erfüllt"</formula>
    </cfRule>
  </conditionalFormatting>
  <conditionalFormatting sqref="A6">
    <cfRule type="expression" dxfId="1" priority="2">
      <formula>$A$6="Anforderung Fortbildungsquote erfüllt"</formula>
    </cfRule>
  </conditionalFormatting>
  <conditionalFormatting sqref="A6:D6">
    <cfRule type="expression" dxfId="0" priority="1">
      <formula>$A$6="Anforderungen Fortbildungsquote nicht erfüllt"</formula>
    </cfRule>
  </conditionalFormatting>
  <pageMargins left="0.7" right="0.7" top="0.78740157499999996" bottom="0.78740157499999996" header="0.3" footer="0.3"/>
  <pageSetup paperSize="9" scale="5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55E95F7-F160-4909-921F-1DBA6A56EE9D}">
          <x14:formula1>
            <xm:f>versteckt!$C$1:$C$2</xm:f>
          </x14:formula1>
          <xm:sqref>F6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4"/>
  <sheetViews>
    <sheetView topLeftCell="B1" workbookViewId="0">
      <selection activeCell="D22" sqref="D22"/>
    </sheetView>
  </sheetViews>
  <sheetFormatPr baseColWidth="10" defaultRowHeight="15" x14ac:dyDescent="0.25"/>
  <cols>
    <col min="1" max="1" width="32.7109375" customWidth="1"/>
    <col min="2" max="2" width="23.28515625" customWidth="1"/>
    <col min="4" max="4" width="28.28515625" bestFit="1" customWidth="1"/>
    <col min="12" max="12" width="32.5703125" customWidth="1"/>
  </cols>
  <sheetData>
    <row r="1" spans="1:12" ht="26.25" x14ac:dyDescent="0.25">
      <c r="A1" t="s">
        <v>14</v>
      </c>
      <c r="B1" s="177" t="s">
        <v>62</v>
      </c>
      <c r="C1" s="179" t="s">
        <v>33</v>
      </c>
      <c r="D1" s="8" t="s">
        <v>7</v>
      </c>
      <c r="E1" s="8" t="s">
        <v>10</v>
      </c>
      <c r="F1" s="181">
        <v>1</v>
      </c>
      <c r="G1" s="181" t="s">
        <v>107</v>
      </c>
      <c r="H1" s="181"/>
      <c r="I1" s="181"/>
      <c r="J1" s="181"/>
      <c r="K1" s="180">
        <v>1</v>
      </c>
      <c r="L1" s="180" t="s">
        <v>114</v>
      </c>
    </row>
    <row r="2" spans="1:12" x14ac:dyDescent="0.25">
      <c r="A2" t="s">
        <v>15</v>
      </c>
      <c r="B2" s="178" t="s">
        <v>122</v>
      </c>
      <c r="C2" s="179" t="s">
        <v>34</v>
      </c>
      <c r="D2" s="8" t="s">
        <v>8</v>
      </c>
      <c r="E2" s="8" t="s">
        <v>11</v>
      </c>
      <c r="F2" s="181">
        <v>2</v>
      </c>
      <c r="G2" s="181" t="s">
        <v>17</v>
      </c>
      <c r="H2" s="181"/>
      <c r="I2" s="181"/>
      <c r="J2" s="181"/>
      <c r="K2" s="180">
        <v>2</v>
      </c>
      <c r="L2" s="180" t="s">
        <v>123</v>
      </c>
    </row>
    <row r="3" spans="1:12" x14ac:dyDescent="0.25">
      <c r="A3" t="s">
        <v>0</v>
      </c>
      <c r="B3" s="176"/>
      <c r="C3" s="8"/>
      <c r="D3" s="8" t="s">
        <v>100</v>
      </c>
      <c r="E3" s="8" t="s">
        <v>12</v>
      </c>
      <c r="F3" s="181">
        <v>3</v>
      </c>
      <c r="G3" s="181" t="s">
        <v>18</v>
      </c>
      <c r="H3" s="181"/>
      <c r="I3" s="181"/>
      <c r="J3" s="181"/>
      <c r="K3" s="180">
        <v>3</v>
      </c>
      <c r="L3" s="180" t="s">
        <v>115</v>
      </c>
    </row>
    <row r="4" spans="1:12" x14ac:dyDescent="0.25">
      <c r="B4" s="176"/>
      <c r="C4" s="8"/>
      <c r="D4" s="8"/>
      <c r="E4" s="8"/>
      <c r="F4" s="181">
        <v>4</v>
      </c>
      <c r="G4" s="181" t="s">
        <v>104</v>
      </c>
      <c r="H4" s="181"/>
      <c r="I4" s="181"/>
      <c r="J4" s="181"/>
      <c r="K4" s="180">
        <v>4</v>
      </c>
      <c r="L4" s="180" t="s">
        <v>116</v>
      </c>
    </row>
    <row r="5" spans="1:12" x14ac:dyDescent="0.25">
      <c r="B5" s="176"/>
      <c r="C5" s="8"/>
      <c r="D5" s="8"/>
      <c r="E5" s="8"/>
      <c r="F5" s="181">
        <v>5</v>
      </c>
      <c r="G5" s="181" t="s">
        <v>105</v>
      </c>
      <c r="H5" s="181"/>
      <c r="I5" s="181"/>
      <c r="J5" s="181"/>
      <c r="K5" s="180">
        <v>5</v>
      </c>
      <c r="L5" s="180" t="s">
        <v>117</v>
      </c>
    </row>
    <row r="6" spans="1:12" x14ac:dyDescent="0.25">
      <c r="B6" s="176"/>
      <c r="C6" s="8"/>
      <c r="D6" s="8"/>
      <c r="E6" s="8"/>
      <c r="F6" s="181">
        <v>6</v>
      </c>
      <c r="G6" s="181" t="s">
        <v>101</v>
      </c>
      <c r="H6" s="181"/>
      <c r="I6" s="181"/>
      <c r="J6" s="181"/>
      <c r="K6" s="180">
        <v>6</v>
      </c>
      <c r="L6" s="180" t="s">
        <v>118</v>
      </c>
    </row>
    <row r="7" spans="1:12" x14ac:dyDescent="0.25">
      <c r="B7" s="176"/>
      <c r="C7" s="8"/>
      <c r="D7" s="8"/>
      <c r="E7" s="8"/>
      <c r="F7" s="181">
        <v>7</v>
      </c>
      <c r="G7" s="181" t="s">
        <v>108</v>
      </c>
      <c r="H7" s="181"/>
      <c r="I7" s="181"/>
      <c r="J7" s="181"/>
      <c r="K7" s="180">
        <v>7</v>
      </c>
      <c r="L7" s="180" t="s">
        <v>125</v>
      </c>
    </row>
    <row r="8" spans="1:12" x14ac:dyDescent="0.25">
      <c r="B8" s="176"/>
      <c r="C8" s="8"/>
      <c r="D8" s="8"/>
      <c r="E8" s="8"/>
      <c r="F8" s="181">
        <v>8</v>
      </c>
      <c r="G8" s="181" t="s">
        <v>109</v>
      </c>
      <c r="H8" s="181"/>
      <c r="I8" s="181"/>
      <c r="J8" s="181"/>
      <c r="K8" s="180">
        <v>8</v>
      </c>
      <c r="L8" s="180" t="s">
        <v>140</v>
      </c>
    </row>
    <row r="9" spans="1:12" x14ac:dyDescent="0.25">
      <c r="B9" s="8"/>
      <c r="C9" s="8"/>
      <c r="D9" s="8"/>
      <c r="E9" s="8"/>
      <c r="F9" s="181">
        <v>9</v>
      </c>
      <c r="G9" s="181"/>
      <c r="H9" s="181"/>
      <c r="I9" s="181"/>
      <c r="J9" s="181"/>
      <c r="K9" s="180">
        <v>9</v>
      </c>
      <c r="L9" s="180" t="s">
        <v>138</v>
      </c>
    </row>
    <row r="10" spans="1:12" x14ac:dyDescent="0.25">
      <c r="B10" s="8"/>
      <c r="C10" s="8"/>
      <c r="D10" s="8"/>
      <c r="E10" s="8"/>
      <c r="F10" s="181">
        <v>10</v>
      </c>
      <c r="G10" s="181"/>
      <c r="H10" s="181"/>
      <c r="I10" s="181"/>
      <c r="J10" s="181"/>
      <c r="K10" s="180">
        <v>10</v>
      </c>
      <c r="L10" s="180" t="s">
        <v>121</v>
      </c>
    </row>
    <row r="11" spans="1:12" x14ac:dyDescent="0.25">
      <c r="B11" s="8"/>
      <c r="C11" s="8"/>
      <c r="D11" s="8"/>
      <c r="E11" s="8"/>
      <c r="F11" s="181">
        <v>11</v>
      </c>
      <c r="G11" s="181"/>
      <c r="H11" s="181"/>
      <c r="I11" s="181"/>
      <c r="J11" s="181"/>
      <c r="K11" s="180">
        <v>11</v>
      </c>
      <c r="L11" s="183"/>
    </row>
    <row r="12" spans="1:12" x14ac:dyDescent="0.25">
      <c r="B12" s="268" t="s">
        <v>149</v>
      </c>
      <c r="C12" s="268"/>
      <c r="D12" s="268"/>
      <c r="E12" s="8"/>
      <c r="F12" s="181">
        <v>12</v>
      </c>
      <c r="G12" s="181"/>
      <c r="H12" s="181"/>
      <c r="I12" s="181"/>
      <c r="J12" s="181"/>
      <c r="K12" s="180">
        <v>12</v>
      </c>
      <c r="L12" s="180"/>
    </row>
    <row r="13" spans="1:12" x14ac:dyDescent="0.25">
      <c r="B13" s="269" t="s">
        <v>150</v>
      </c>
      <c r="C13" s="269"/>
      <c r="D13" s="269"/>
    </row>
    <row r="14" spans="1:12" x14ac:dyDescent="0.25">
      <c r="B14" s="269" t="s">
        <v>151</v>
      </c>
      <c r="C14" s="269"/>
      <c r="D14" s="269"/>
      <c r="E14" s="166"/>
    </row>
    <row r="15" spans="1:12" x14ac:dyDescent="0.25">
      <c r="B15" s="270" t="s">
        <v>152</v>
      </c>
      <c r="C15" s="270"/>
      <c r="D15" s="270"/>
      <c r="E15" s="166"/>
    </row>
    <row r="16" spans="1:12" x14ac:dyDescent="0.25">
      <c r="B16" s="267" t="s">
        <v>153</v>
      </c>
      <c r="C16" s="267"/>
      <c r="D16" s="267"/>
      <c r="E16" s="166"/>
    </row>
    <row r="17" spans="2:5" x14ac:dyDescent="0.25">
      <c r="B17" s="267" t="s">
        <v>85</v>
      </c>
      <c r="C17" s="267"/>
      <c r="D17" s="267"/>
      <c r="E17" s="166"/>
    </row>
    <row r="18" spans="2:5" x14ac:dyDescent="0.25">
      <c r="D18" s="167"/>
      <c r="E18" s="166"/>
    </row>
    <row r="19" spans="2:5" x14ac:dyDescent="0.25">
      <c r="D19" s="167"/>
      <c r="E19" s="166"/>
    </row>
    <row r="20" spans="2:5" x14ac:dyDescent="0.25">
      <c r="D20" s="167"/>
      <c r="E20" s="166"/>
    </row>
    <row r="21" spans="2:5" x14ac:dyDescent="0.25">
      <c r="D21" s="167"/>
      <c r="E21" s="166"/>
    </row>
    <row r="22" spans="2:5" x14ac:dyDescent="0.25">
      <c r="D22" s="167"/>
      <c r="E22" s="166"/>
    </row>
    <row r="23" spans="2:5" x14ac:dyDescent="0.25">
      <c r="D23" s="166"/>
      <c r="E23" s="166"/>
    </row>
    <row r="24" spans="2:5" x14ac:dyDescent="0.25">
      <c r="D24" s="166"/>
      <c r="E24" s="166"/>
    </row>
  </sheetData>
  <mergeCells count="6">
    <mergeCell ref="B17:D17"/>
    <mergeCell ref="B12:D12"/>
    <mergeCell ref="B13:D13"/>
    <mergeCell ref="B14:D14"/>
    <mergeCell ref="B15:D15"/>
    <mergeCell ref="B16:D1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B17"/>
  <sheetViews>
    <sheetView topLeftCell="HN1" workbookViewId="0">
      <selection activeCell="HW4" sqref="HW4"/>
    </sheetView>
  </sheetViews>
  <sheetFormatPr baseColWidth="10" defaultRowHeight="15" x14ac:dyDescent="0.25"/>
  <cols>
    <col min="2" max="2" width="39.42578125" customWidth="1"/>
    <col min="21" max="21" width="20.85546875" customWidth="1"/>
    <col min="22" max="22" width="29.85546875" customWidth="1"/>
    <col min="23" max="23" width="26" customWidth="1"/>
    <col min="231" max="231" width="18.140625" customWidth="1"/>
    <col min="232" max="232" width="28.5703125" customWidth="1"/>
    <col min="233" max="233" width="23.85546875" customWidth="1"/>
  </cols>
  <sheetData>
    <row r="1" spans="1:236" x14ac:dyDescent="0.25">
      <c r="A1" s="271" t="s">
        <v>60</v>
      </c>
      <c r="B1" s="271"/>
      <c r="C1" s="271"/>
      <c r="D1" s="271"/>
      <c r="E1" s="271"/>
      <c r="F1" s="271"/>
      <c r="G1" s="272" t="s">
        <v>96</v>
      </c>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t="s">
        <v>97</v>
      </c>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c r="DV1" s="272"/>
      <c r="DW1" s="272"/>
      <c r="DX1" s="272" t="s">
        <v>20</v>
      </c>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2"/>
      <c r="FE1" s="272"/>
      <c r="FF1" s="272"/>
      <c r="FG1" s="272"/>
      <c r="FH1" s="272"/>
      <c r="FI1" s="272"/>
      <c r="FJ1" s="272"/>
      <c r="FK1" s="272"/>
      <c r="FL1" s="272"/>
      <c r="FM1" s="272"/>
      <c r="FN1" s="272"/>
      <c r="FO1" s="272"/>
      <c r="FP1" s="272"/>
      <c r="FQ1" s="272"/>
      <c r="FR1" s="272"/>
      <c r="FS1" s="272"/>
      <c r="FT1" s="272"/>
      <c r="FU1" s="272"/>
      <c r="FV1" s="272"/>
      <c r="FW1" s="272"/>
      <c r="FX1" s="272"/>
      <c r="FY1" s="272"/>
      <c r="GR1" s="278" t="s">
        <v>96</v>
      </c>
      <c r="GS1" s="278"/>
      <c r="GT1" s="278"/>
      <c r="GU1" s="278"/>
      <c r="GV1" s="278"/>
      <c r="GW1" s="278"/>
      <c r="GX1" s="278"/>
      <c r="GY1" s="278"/>
      <c r="GZ1" s="278"/>
      <c r="HA1" s="278"/>
      <c r="HB1" s="278"/>
      <c r="HC1" s="278"/>
      <c r="HD1" s="278"/>
      <c r="HE1" s="278"/>
      <c r="HF1" s="278"/>
      <c r="HG1" s="278"/>
      <c r="HH1" s="278"/>
      <c r="HI1" s="278"/>
      <c r="HJ1" s="278"/>
      <c r="HK1" s="278"/>
      <c r="HL1" s="278"/>
      <c r="HM1" s="278"/>
      <c r="HN1" s="278"/>
      <c r="HO1" s="278"/>
      <c r="HP1" s="278"/>
      <c r="HQ1" s="278"/>
      <c r="HR1" s="279" t="s">
        <v>97</v>
      </c>
      <c r="HS1" s="279"/>
      <c r="HT1" s="279"/>
      <c r="HU1" s="279"/>
      <c r="HV1" s="279"/>
      <c r="HW1" s="279"/>
      <c r="HX1" s="279"/>
      <c r="HY1" s="279"/>
      <c r="HZ1" s="279"/>
      <c r="IA1" s="279"/>
      <c r="IB1" s="153"/>
    </row>
    <row r="2" spans="1:236" x14ac:dyDescent="0.25">
      <c r="A2" s="271"/>
      <c r="B2" s="271"/>
      <c r="C2" s="271"/>
      <c r="D2" s="271"/>
      <c r="E2" s="271"/>
      <c r="F2" s="271"/>
      <c r="G2" s="276" t="s">
        <v>107</v>
      </c>
      <c r="H2" s="276"/>
      <c r="I2" s="276"/>
      <c r="J2" s="276"/>
      <c r="K2" s="276"/>
      <c r="L2" s="276"/>
      <c r="M2" s="276"/>
      <c r="N2" s="276"/>
      <c r="O2" s="276"/>
      <c r="P2" s="276"/>
      <c r="Q2" s="276"/>
      <c r="R2" s="276"/>
      <c r="S2" s="276"/>
      <c r="T2" s="276" t="s">
        <v>17</v>
      </c>
      <c r="U2" s="276"/>
      <c r="V2" s="276"/>
      <c r="W2" s="276"/>
      <c r="X2" s="276"/>
      <c r="Y2" s="276"/>
      <c r="Z2" s="276"/>
      <c r="AA2" s="276"/>
      <c r="AB2" s="276"/>
      <c r="AC2" s="276"/>
      <c r="AD2" s="276"/>
      <c r="AE2" s="276"/>
      <c r="AF2" s="276"/>
      <c r="AG2" s="276" t="s">
        <v>18</v>
      </c>
      <c r="AH2" s="276"/>
      <c r="AI2" s="276"/>
      <c r="AJ2" s="276"/>
      <c r="AK2" s="276"/>
      <c r="AL2" s="276"/>
      <c r="AM2" s="276"/>
      <c r="AN2" s="276"/>
      <c r="AO2" s="276"/>
      <c r="AP2" s="276"/>
      <c r="AQ2" s="276"/>
      <c r="AR2" s="276"/>
      <c r="AS2" s="276"/>
      <c r="AT2" s="276" t="s">
        <v>104</v>
      </c>
      <c r="AU2" s="276"/>
      <c r="AV2" s="276"/>
      <c r="AW2" s="276"/>
      <c r="AX2" s="276"/>
      <c r="AY2" s="276"/>
      <c r="AZ2" s="276"/>
      <c r="BA2" s="276"/>
      <c r="BB2" s="276"/>
      <c r="BC2" s="276"/>
      <c r="BD2" s="276"/>
      <c r="BE2" s="276"/>
      <c r="BF2" s="276"/>
      <c r="BG2" s="276" t="s">
        <v>110</v>
      </c>
      <c r="BH2" s="276"/>
      <c r="BI2" s="276"/>
      <c r="BJ2" s="276"/>
      <c r="BK2" s="276"/>
      <c r="BL2" s="276"/>
      <c r="BM2" s="276"/>
      <c r="BN2" s="276"/>
      <c r="BO2" s="276"/>
      <c r="BP2" s="276"/>
      <c r="BQ2" s="276"/>
      <c r="BR2" s="276"/>
      <c r="BS2" s="276"/>
      <c r="BT2" s="276" t="s">
        <v>101</v>
      </c>
      <c r="BU2" s="276"/>
      <c r="BV2" s="276"/>
      <c r="BW2" s="276"/>
      <c r="BX2" s="276"/>
      <c r="BY2" s="276"/>
      <c r="BZ2" s="276"/>
      <c r="CA2" s="276"/>
      <c r="CB2" s="276"/>
      <c r="CC2" s="276"/>
      <c r="CD2" s="276"/>
      <c r="CE2" s="276"/>
      <c r="CF2" s="276"/>
      <c r="CG2" s="276" t="s">
        <v>44</v>
      </c>
      <c r="CH2" s="276"/>
      <c r="CI2" s="276"/>
      <c r="CJ2" s="276"/>
      <c r="CK2" s="276"/>
      <c r="CL2" s="276"/>
      <c r="CM2" s="276"/>
      <c r="CN2" s="276"/>
      <c r="CO2" s="276"/>
      <c r="CP2" s="276"/>
      <c r="CQ2" s="276"/>
      <c r="CR2" s="276"/>
      <c r="CS2" s="276"/>
      <c r="CT2" s="272" t="s">
        <v>107</v>
      </c>
      <c r="CU2" s="272"/>
      <c r="CV2" s="272"/>
      <c r="CW2" s="272"/>
      <c r="CX2" s="272"/>
      <c r="CY2" s="272" t="s">
        <v>17</v>
      </c>
      <c r="CZ2" s="272"/>
      <c r="DA2" s="272"/>
      <c r="DB2" s="272"/>
      <c r="DC2" s="272"/>
      <c r="DD2" s="272" t="s">
        <v>18</v>
      </c>
      <c r="DE2" s="272"/>
      <c r="DF2" s="272"/>
      <c r="DG2" s="272"/>
      <c r="DH2" s="272"/>
      <c r="DI2" s="272" t="s">
        <v>104</v>
      </c>
      <c r="DJ2" s="272"/>
      <c r="DK2" s="272"/>
      <c r="DL2" s="272"/>
      <c r="DM2" s="272"/>
      <c r="DN2" s="272" t="s">
        <v>105</v>
      </c>
      <c r="DO2" s="272"/>
      <c r="DP2" s="272"/>
      <c r="DQ2" s="272"/>
      <c r="DR2" s="272"/>
      <c r="DS2" s="272" t="s">
        <v>101</v>
      </c>
      <c r="DT2" s="272"/>
      <c r="DU2" s="272"/>
      <c r="DV2" s="272"/>
      <c r="DW2" s="272"/>
      <c r="DX2" s="272" t="s">
        <v>107</v>
      </c>
      <c r="DY2" s="272"/>
      <c r="DZ2" s="272"/>
      <c r="EA2" s="272"/>
      <c r="EB2" s="272"/>
      <c r="EC2" s="272"/>
      <c r="ED2" s="272"/>
      <c r="EE2" s="272"/>
      <c r="EF2" s="272"/>
      <c r="EG2" s="272" t="s">
        <v>17</v>
      </c>
      <c r="EH2" s="272"/>
      <c r="EI2" s="272"/>
      <c r="EJ2" s="272"/>
      <c r="EK2" s="272"/>
      <c r="EL2" s="272"/>
      <c r="EM2" s="272"/>
      <c r="EN2" s="272"/>
      <c r="EO2" s="272"/>
      <c r="EP2" s="272" t="s">
        <v>18</v>
      </c>
      <c r="EQ2" s="272"/>
      <c r="ER2" s="272"/>
      <c r="ES2" s="272"/>
      <c r="ET2" s="272"/>
      <c r="EU2" s="272"/>
      <c r="EV2" s="272"/>
      <c r="EW2" s="272"/>
      <c r="EX2" s="272"/>
      <c r="EY2" s="272" t="s">
        <v>104</v>
      </c>
      <c r="EZ2" s="272"/>
      <c r="FA2" s="272"/>
      <c r="FB2" s="272"/>
      <c r="FC2" s="272"/>
      <c r="FD2" s="272"/>
      <c r="FE2" s="272"/>
      <c r="FF2" s="272"/>
      <c r="FG2" s="272"/>
      <c r="FH2" s="272" t="s">
        <v>105</v>
      </c>
      <c r="FI2" s="272"/>
      <c r="FJ2" s="272"/>
      <c r="FK2" s="272"/>
      <c r="FL2" s="272"/>
      <c r="FM2" s="272"/>
      <c r="FN2" s="272"/>
      <c r="FO2" s="272"/>
      <c r="FP2" s="272"/>
      <c r="FQ2" s="273" t="s">
        <v>101</v>
      </c>
      <c r="FR2" s="274"/>
      <c r="FS2" s="274"/>
      <c r="FT2" s="274"/>
      <c r="FU2" s="274"/>
      <c r="FV2" s="274"/>
      <c r="FW2" s="274"/>
      <c r="FX2" s="274"/>
      <c r="FY2" s="275"/>
      <c r="FZ2" s="272" t="s">
        <v>108</v>
      </c>
      <c r="GA2" s="272"/>
      <c r="GB2" s="272"/>
      <c r="GC2" s="272"/>
      <c r="GD2" s="272"/>
      <c r="GE2" s="272"/>
      <c r="GF2" s="272"/>
      <c r="GG2" s="272"/>
      <c r="GH2" s="272"/>
      <c r="GI2" s="272" t="s">
        <v>108</v>
      </c>
      <c r="GJ2" s="272"/>
      <c r="GK2" s="272"/>
      <c r="GL2" s="272"/>
      <c r="GM2" s="272"/>
      <c r="GN2" s="272"/>
      <c r="GO2" s="272"/>
      <c r="GP2" s="272"/>
      <c r="GQ2" s="272"/>
      <c r="GR2" s="276" t="s">
        <v>108</v>
      </c>
      <c r="GS2" s="276"/>
      <c r="GT2" s="276"/>
      <c r="GU2" s="276"/>
      <c r="GV2" s="276"/>
      <c r="GW2" s="276"/>
      <c r="GX2" s="276"/>
      <c r="GY2" s="276"/>
      <c r="GZ2" s="276"/>
      <c r="HA2" s="276"/>
      <c r="HB2" s="276"/>
      <c r="HC2" s="276"/>
      <c r="HD2" s="276"/>
      <c r="HE2" s="276" t="s">
        <v>109</v>
      </c>
      <c r="HF2" s="276"/>
      <c r="HG2" s="276"/>
      <c r="HH2" s="276"/>
      <c r="HI2" s="276"/>
      <c r="HJ2" s="276"/>
      <c r="HK2" s="276"/>
      <c r="HL2" s="276"/>
      <c r="HM2" s="276"/>
      <c r="HN2" s="276"/>
      <c r="HO2" s="276"/>
      <c r="HP2" s="276"/>
      <c r="HQ2" s="276"/>
      <c r="HR2" s="278" t="s">
        <v>108</v>
      </c>
      <c r="HS2" s="278"/>
      <c r="HT2" s="278"/>
      <c r="HU2" s="278"/>
      <c r="HV2" s="278"/>
      <c r="HW2" s="278" t="s">
        <v>109</v>
      </c>
      <c r="HX2" s="278"/>
      <c r="HY2" s="278"/>
      <c r="HZ2" s="278"/>
      <c r="IA2" s="278"/>
    </row>
    <row r="3" spans="1:236" ht="60" x14ac:dyDescent="0.25">
      <c r="A3" s="144" t="s">
        <v>6</v>
      </c>
      <c r="B3" s="144" t="s">
        <v>2</v>
      </c>
      <c r="C3" s="9" t="s">
        <v>9</v>
      </c>
      <c r="D3" s="144" t="s">
        <v>13</v>
      </c>
      <c r="E3" s="9" t="s">
        <v>3</v>
      </c>
      <c r="F3" s="9" t="s">
        <v>4</v>
      </c>
      <c r="G3" s="143" t="s">
        <v>64</v>
      </c>
      <c r="H3" s="143" t="s">
        <v>72</v>
      </c>
      <c r="I3" s="143" t="s">
        <v>41</v>
      </c>
      <c r="J3" s="143" t="s">
        <v>35</v>
      </c>
      <c r="K3" s="143" t="s">
        <v>52</v>
      </c>
      <c r="L3" s="143" t="s">
        <v>53</v>
      </c>
      <c r="M3" s="143" t="s">
        <v>56</v>
      </c>
      <c r="N3" s="143" t="s">
        <v>73</v>
      </c>
      <c r="O3" s="143" t="s">
        <v>42</v>
      </c>
      <c r="P3" s="143" t="s">
        <v>65</v>
      </c>
      <c r="Q3" s="143" t="s">
        <v>52</v>
      </c>
      <c r="R3" s="143" t="s">
        <v>53</v>
      </c>
      <c r="S3" s="143" t="s">
        <v>56</v>
      </c>
      <c r="T3" s="143" t="s">
        <v>64</v>
      </c>
      <c r="U3" s="143" t="s">
        <v>72</v>
      </c>
      <c r="V3" s="143" t="s">
        <v>41</v>
      </c>
      <c r="W3" s="143" t="s">
        <v>35</v>
      </c>
      <c r="X3" s="143" t="s">
        <v>52</v>
      </c>
      <c r="Y3" s="143" t="s">
        <v>53</v>
      </c>
      <c r="Z3" s="143" t="s">
        <v>56</v>
      </c>
      <c r="AA3" s="143" t="s">
        <v>73</v>
      </c>
      <c r="AB3" s="143" t="s">
        <v>42</v>
      </c>
      <c r="AC3" s="143" t="s">
        <v>65</v>
      </c>
      <c r="AD3" s="143" t="s">
        <v>52</v>
      </c>
      <c r="AE3" s="143" t="s">
        <v>53</v>
      </c>
      <c r="AF3" s="143" t="s">
        <v>56</v>
      </c>
      <c r="AG3" s="143" t="s">
        <v>64</v>
      </c>
      <c r="AH3" s="143" t="s">
        <v>72</v>
      </c>
      <c r="AI3" s="143" t="s">
        <v>41</v>
      </c>
      <c r="AJ3" s="143" t="s">
        <v>35</v>
      </c>
      <c r="AK3" s="143" t="s">
        <v>52</v>
      </c>
      <c r="AL3" s="143" t="s">
        <v>53</v>
      </c>
      <c r="AM3" s="143" t="s">
        <v>56</v>
      </c>
      <c r="AN3" s="143" t="s">
        <v>73</v>
      </c>
      <c r="AO3" s="143" t="s">
        <v>42</v>
      </c>
      <c r="AP3" s="143" t="s">
        <v>65</v>
      </c>
      <c r="AQ3" s="143" t="s">
        <v>52</v>
      </c>
      <c r="AR3" s="143" t="s">
        <v>53</v>
      </c>
      <c r="AS3" s="143" t="s">
        <v>56</v>
      </c>
      <c r="AT3" s="143" t="s">
        <v>64</v>
      </c>
      <c r="AU3" s="143" t="s">
        <v>72</v>
      </c>
      <c r="AV3" s="143" t="s">
        <v>41</v>
      </c>
      <c r="AW3" s="143" t="s">
        <v>35</v>
      </c>
      <c r="AX3" s="143" t="s">
        <v>52</v>
      </c>
      <c r="AY3" s="143" t="s">
        <v>53</v>
      </c>
      <c r="AZ3" s="143" t="s">
        <v>56</v>
      </c>
      <c r="BA3" s="143" t="s">
        <v>73</v>
      </c>
      <c r="BB3" s="143" t="s">
        <v>42</v>
      </c>
      <c r="BC3" s="143" t="s">
        <v>65</v>
      </c>
      <c r="BD3" s="143" t="s">
        <v>52</v>
      </c>
      <c r="BE3" s="143" t="s">
        <v>53</v>
      </c>
      <c r="BF3" s="143" t="s">
        <v>56</v>
      </c>
      <c r="BG3" s="143" t="s">
        <v>64</v>
      </c>
      <c r="BH3" s="143" t="s">
        <v>72</v>
      </c>
      <c r="BI3" s="143" t="s">
        <v>41</v>
      </c>
      <c r="BJ3" s="143" t="s">
        <v>35</v>
      </c>
      <c r="BK3" s="143" t="s">
        <v>52</v>
      </c>
      <c r="BL3" s="143" t="s">
        <v>53</v>
      </c>
      <c r="BM3" s="143" t="s">
        <v>56</v>
      </c>
      <c r="BN3" s="143" t="s">
        <v>73</v>
      </c>
      <c r="BO3" s="143" t="s">
        <v>42</v>
      </c>
      <c r="BP3" s="143" t="s">
        <v>65</v>
      </c>
      <c r="BQ3" s="143" t="s">
        <v>52</v>
      </c>
      <c r="BR3" s="143" t="s">
        <v>53</v>
      </c>
      <c r="BS3" s="143" t="s">
        <v>56</v>
      </c>
      <c r="BT3" s="143" t="s">
        <v>64</v>
      </c>
      <c r="BU3" s="143" t="s">
        <v>72</v>
      </c>
      <c r="BV3" s="143" t="s">
        <v>41</v>
      </c>
      <c r="BW3" s="143" t="s">
        <v>35</v>
      </c>
      <c r="BX3" s="143" t="s">
        <v>52</v>
      </c>
      <c r="BY3" s="143" t="s">
        <v>53</v>
      </c>
      <c r="BZ3" s="143" t="s">
        <v>56</v>
      </c>
      <c r="CA3" s="143" t="s">
        <v>73</v>
      </c>
      <c r="CB3" s="143" t="s">
        <v>42</v>
      </c>
      <c r="CC3" s="143" t="s">
        <v>65</v>
      </c>
      <c r="CD3" s="143" t="s">
        <v>52</v>
      </c>
      <c r="CE3" s="143" t="s">
        <v>53</v>
      </c>
      <c r="CF3" s="143" t="s">
        <v>56</v>
      </c>
      <c r="CG3" s="143" t="s">
        <v>64</v>
      </c>
      <c r="CH3" s="143" t="s">
        <v>72</v>
      </c>
      <c r="CI3" s="143" t="s">
        <v>41</v>
      </c>
      <c r="CJ3" s="143" t="s">
        <v>35</v>
      </c>
      <c r="CK3" s="143" t="s">
        <v>52</v>
      </c>
      <c r="CL3" s="143" t="s">
        <v>53</v>
      </c>
      <c r="CM3" s="143" t="s">
        <v>56</v>
      </c>
      <c r="CN3" s="143" t="s">
        <v>73</v>
      </c>
      <c r="CO3" s="143" t="s">
        <v>42</v>
      </c>
      <c r="CP3" s="143" t="s">
        <v>65</v>
      </c>
      <c r="CQ3" s="143" t="s">
        <v>52</v>
      </c>
      <c r="CR3" s="143" t="s">
        <v>53</v>
      </c>
      <c r="CS3" s="143" t="s">
        <v>56</v>
      </c>
      <c r="CT3" s="143" t="s">
        <v>70</v>
      </c>
      <c r="CU3" s="143" t="s">
        <v>36</v>
      </c>
      <c r="CV3" s="143" t="s">
        <v>113</v>
      </c>
      <c r="CW3" s="143" t="s">
        <v>66</v>
      </c>
      <c r="CX3" s="143" t="s">
        <v>19</v>
      </c>
      <c r="CY3" s="143" t="s">
        <v>70</v>
      </c>
      <c r="CZ3" s="143" t="s">
        <v>36</v>
      </c>
      <c r="DA3" s="143" t="s">
        <v>113</v>
      </c>
      <c r="DB3" s="143" t="s">
        <v>66</v>
      </c>
      <c r="DC3" s="143" t="s">
        <v>19</v>
      </c>
      <c r="DD3" s="143" t="s">
        <v>70</v>
      </c>
      <c r="DE3" s="143" t="s">
        <v>36</v>
      </c>
      <c r="DF3" s="143" t="s">
        <v>113</v>
      </c>
      <c r="DG3" s="143" t="s">
        <v>66</v>
      </c>
      <c r="DH3" s="143" t="s">
        <v>19</v>
      </c>
      <c r="DI3" s="143" t="s">
        <v>70</v>
      </c>
      <c r="DJ3" s="143" t="s">
        <v>36</v>
      </c>
      <c r="DK3" s="143" t="s">
        <v>113</v>
      </c>
      <c r="DL3" s="143" t="s">
        <v>66</v>
      </c>
      <c r="DM3" s="143" t="s">
        <v>19</v>
      </c>
      <c r="DN3" s="143" t="s">
        <v>70</v>
      </c>
      <c r="DO3" s="159" t="s">
        <v>36</v>
      </c>
      <c r="DP3" s="143" t="s">
        <v>113</v>
      </c>
      <c r="DQ3" s="143" t="s">
        <v>66</v>
      </c>
      <c r="DR3" s="143" t="s">
        <v>19</v>
      </c>
      <c r="DS3" s="143" t="s">
        <v>70</v>
      </c>
      <c r="DT3" s="143" t="s">
        <v>36</v>
      </c>
      <c r="DU3" s="143" t="s">
        <v>113</v>
      </c>
      <c r="DV3" s="143" t="s">
        <v>66</v>
      </c>
      <c r="DW3" s="143" t="s">
        <v>19</v>
      </c>
      <c r="DX3" s="143" t="s">
        <v>21</v>
      </c>
      <c r="DY3" s="143" t="s">
        <v>68</v>
      </c>
      <c r="DZ3" s="143" t="s">
        <v>51</v>
      </c>
      <c r="EA3" s="143" t="s">
        <v>67</v>
      </c>
      <c r="EB3" s="143" t="s">
        <v>37</v>
      </c>
      <c r="EC3" s="143" t="s">
        <v>69</v>
      </c>
      <c r="ED3" s="143" t="s">
        <v>48</v>
      </c>
      <c r="EE3" s="143" t="s">
        <v>49</v>
      </c>
      <c r="EF3" s="143" t="s">
        <v>50</v>
      </c>
      <c r="EG3" s="143" t="s">
        <v>21</v>
      </c>
      <c r="EH3" s="143" t="s">
        <v>68</v>
      </c>
      <c r="EI3" s="143" t="s">
        <v>51</v>
      </c>
      <c r="EJ3" s="143" t="s">
        <v>67</v>
      </c>
      <c r="EK3" s="143" t="s">
        <v>37</v>
      </c>
      <c r="EL3" s="143" t="s">
        <v>69</v>
      </c>
      <c r="EM3" s="143" t="s">
        <v>48</v>
      </c>
      <c r="EN3" s="143" t="s">
        <v>49</v>
      </c>
      <c r="EO3" s="143" t="s">
        <v>50</v>
      </c>
      <c r="EP3" s="143" t="s">
        <v>21</v>
      </c>
      <c r="EQ3" s="143" t="s">
        <v>68</v>
      </c>
      <c r="ER3" s="143" t="s">
        <v>51</v>
      </c>
      <c r="ES3" s="143" t="s">
        <v>67</v>
      </c>
      <c r="ET3" s="143" t="s">
        <v>37</v>
      </c>
      <c r="EU3" s="143" t="s">
        <v>69</v>
      </c>
      <c r="EV3" s="143" t="s">
        <v>48</v>
      </c>
      <c r="EW3" s="143" t="s">
        <v>49</v>
      </c>
      <c r="EX3" s="143" t="s">
        <v>50</v>
      </c>
      <c r="EY3" s="143" t="s">
        <v>21</v>
      </c>
      <c r="EZ3" s="143" t="s">
        <v>68</v>
      </c>
      <c r="FA3" s="143" t="s">
        <v>51</v>
      </c>
      <c r="FB3" s="143" t="s">
        <v>67</v>
      </c>
      <c r="FC3" s="143" t="s">
        <v>37</v>
      </c>
      <c r="FD3" s="143" t="s">
        <v>69</v>
      </c>
      <c r="FE3" s="143" t="s">
        <v>48</v>
      </c>
      <c r="FF3" s="143" t="s">
        <v>49</v>
      </c>
      <c r="FG3" s="143" t="s">
        <v>50</v>
      </c>
      <c r="FH3" s="143" t="s">
        <v>21</v>
      </c>
      <c r="FI3" s="143" t="s">
        <v>68</v>
      </c>
      <c r="FJ3" s="143" t="s">
        <v>51</v>
      </c>
      <c r="FK3" s="143" t="s">
        <v>67</v>
      </c>
      <c r="FL3" s="143" t="s">
        <v>37</v>
      </c>
      <c r="FM3" s="143" t="s">
        <v>69</v>
      </c>
      <c r="FN3" s="143" t="s">
        <v>48</v>
      </c>
      <c r="FO3" s="143" t="s">
        <v>49</v>
      </c>
      <c r="FP3" s="143" t="s">
        <v>50</v>
      </c>
      <c r="FQ3" s="143" t="s">
        <v>21</v>
      </c>
      <c r="FR3" s="143" t="s">
        <v>68</v>
      </c>
      <c r="FS3" s="143" t="s">
        <v>51</v>
      </c>
      <c r="FT3" s="143" t="s">
        <v>67</v>
      </c>
      <c r="FU3" s="143" t="s">
        <v>37</v>
      </c>
      <c r="FV3" s="143" t="s">
        <v>69</v>
      </c>
      <c r="FW3" s="143" t="s">
        <v>48</v>
      </c>
      <c r="FX3" s="143" t="s">
        <v>49</v>
      </c>
      <c r="FY3" s="143" t="s">
        <v>50</v>
      </c>
      <c r="FZ3" s="143" t="s">
        <v>21</v>
      </c>
      <c r="GA3" s="143" t="s">
        <v>68</v>
      </c>
      <c r="GB3" s="143" t="s">
        <v>51</v>
      </c>
      <c r="GC3" s="143" t="s">
        <v>67</v>
      </c>
      <c r="GD3" s="143" t="s">
        <v>37</v>
      </c>
      <c r="GE3" s="143" t="s">
        <v>69</v>
      </c>
      <c r="GF3" s="143" t="s">
        <v>48</v>
      </c>
      <c r="GG3" s="143" t="s">
        <v>49</v>
      </c>
      <c r="GH3" s="143" t="s">
        <v>50</v>
      </c>
      <c r="GI3" s="143" t="s">
        <v>21</v>
      </c>
      <c r="GJ3" s="143" t="s">
        <v>68</v>
      </c>
      <c r="GK3" s="143" t="s">
        <v>51</v>
      </c>
      <c r="GL3" s="143" t="s">
        <v>67</v>
      </c>
      <c r="GM3" s="143" t="s">
        <v>37</v>
      </c>
      <c r="GN3" s="143" t="s">
        <v>69</v>
      </c>
      <c r="GO3" s="143" t="s">
        <v>48</v>
      </c>
      <c r="GP3" s="143" t="s">
        <v>49</v>
      </c>
      <c r="GQ3" s="143" t="s">
        <v>50</v>
      </c>
      <c r="GR3" s="143" t="s">
        <v>64</v>
      </c>
      <c r="GS3" s="143" t="s">
        <v>72</v>
      </c>
      <c r="GT3" s="143" t="s">
        <v>41</v>
      </c>
      <c r="GU3" s="143" t="s">
        <v>35</v>
      </c>
      <c r="GV3" s="143" t="s">
        <v>52</v>
      </c>
      <c r="GW3" s="143" t="s">
        <v>53</v>
      </c>
      <c r="GX3" s="143" t="s">
        <v>56</v>
      </c>
      <c r="GY3" s="143" t="s">
        <v>73</v>
      </c>
      <c r="GZ3" s="143" t="s">
        <v>42</v>
      </c>
      <c r="HA3" s="143" t="s">
        <v>65</v>
      </c>
      <c r="HB3" s="143" t="s">
        <v>52</v>
      </c>
      <c r="HC3" s="143" t="s">
        <v>53</v>
      </c>
      <c r="HD3" s="143" t="s">
        <v>56</v>
      </c>
      <c r="HE3" s="143" t="s">
        <v>64</v>
      </c>
      <c r="HF3" s="143" t="s">
        <v>72</v>
      </c>
      <c r="HG3" s="143" t="s">
        <v>41</v>
      </c>
      <c r="HH3" s="143" t="s">
        <v>35</v>
      </c>
      <c r="HI3" s="143" t="s">
        <v>52</v>
      </c>
      <c r="HJ3" s="143" t="s">
        <v>53</v>
      </c>
      <c r="HK3" s="143" t="s">
        <v>56</v>
      </c>
      <c r="HL3" s="143" t="s">
        <v>73</v>
      </c>
      <c r="HM3" s="143" t="s">
        <v>42</v>
      </c>
      <c r="HN3" s="143" t="s">
        <v>65</v>
      </c>
      <c r="HO3" s="143" t="s">
        <v>52</v>
      </c>
      <c r="HP3" s="143" t="s">
        <v>53</v>
      </c>
      <c r="HQ3" s="143" t="s">
        <v>56</v>
      </c>
      <c r="HR3" s="143" t="s">
        <v>70</v>
      </c>
      <c r="HS3" s="143" t="s">
        <v>36</v>
      </c>
      <c r="HT3" s="143" t="s">
        <v>113</v>
      </c>
      <c r="HU3" s="143" t="s">
        <v>66</v>
      </c>
      <c r="HV3" s="143" t="s">
        <v>19</v>
      </c>
      <c r="HW3" s="143" t="s">
        <v>70</v>
      </c>
      <c r="HX3" s="143" t="s">
        <v>36</v>
      </c>
      <c r="HY3" s="143" t="s">
        <v>113</v>
      </c>
      <c r="HZ3" s="143" t="s">
        <v>66</v>
      </c>
      <c r="IA3" s="143" t="s">
        <v>19</v>
      </c>
    </row>
    <row r="4" spans="1:236" x14ac:dyDescent="0.25">
      <c r="A4">
        <f>'Allgemeine Angaben'!C5</f>
        <v>0</v>
      </c>
      <c r="B4">
        <f>'Allgemeine Angaben'!C7</f>
        <v>0</v>
      </c>
      <c r="C4" t="str">
        <f>CONCATENATE('Allgemeine Angaben'!C9,'Allgemeine Angaben'!D9)</f>
        <v/>
      </c>
      <c r="D4">
        <f>'Allgemeine Angaben'!C11</f>
        <v>0</v>
      </c>
      <c r="E4">
        <f>'Allgemeine Angaben'!C13</f>
        <v>2022</v>
      </c>
      <c r="F4" s="145">
        <f>'Allgemeine Angaben'!C15</f>
        <v>0</v>
      </c>
      <c r="G4">
        <f>Auswertung!B11</f>
        <v>0</v>
      </c>
      <c r="H4">
        <f>Auswertung!C11</f>
        <v>16</v>
      </c>
      <c r="I4">
        <f>Auswertung!D11</f>
        <v>0</v>
      </c>
      <c r="J4" t="str">
        <f>Auswertung!E11</f>
        <v>---</v>
      </c>
      <c r="K4" t="str">
        <f>Auswertung!F11</f>
        <v>---</v>
      </c>
      <c r="L4" t="str">
        <f>Auswertung!G11</f>
        <v>---</v>
      </c>
      <c r="M4" t="str">
        <f>Auswertung!H11</f>
        <v>---</v>
      </c>
      <c r="N4">
        <f>Auswertung!I11</f>
        <v>3</v>
      </c>
      <c r="O4">
        <f>Auswertung!J11</f>
        <v>0</v>
      </c>
      <c r="P4" t="str">
        <f>Auswertung!K11</f>
        <v>---</v>
      </c>
      <c r="Q4" t="str">
        <f>Auswertung!L11</f>
        <v>---</v>
      </c>
      <c r="R4" t="str">
        <f>Auswertung!M11</f>
        <v>---</v>
      </c>
      <c r="S4" t="str">
        <f>Auswertung!N11</f>
        <v>---</v>
      </c>
      <c r="T4">
        <f>Auswertung!B14</f>
        <v>0</v>
      </c>
      <c r="U4">
        <f>Auswertung!C14</f>
        <v>16</v>
      </c>
      <c r="V4">
        <f>Auswertung!D14</f>
        <v>0</v>
      </c>
      <c r="W4" t="str">
        <f>Auswertung!E14</f>
        <v>---</v>
      </c>
      <c r="X4" t="str">
        <f>Auswertung!F14</f>
        <v>---</v>
      </c>
      <c r="Y4" t="str">
        <f>Auswertung!G14</f>
        <v>---</v>
      </c>
      <c r="Z4" t="str">
        <f>Auswertung!H14</f>
        <v>---</v>
      </c>
      <c r="AA4">
        <f>Auswertung!I14</f>
        <v>3</v>
      </c>
      <c r="AB4">
        <f>Auswertung!J14</f>
        <v>0</v>
      </c>
      <c r="AC4" t="str">
        <f>Auswertung!K14</f>
        <v>---</v>
      </c>
      <c r="AD4" t="str">
        <f>Auswertung!L14</f>
        <v>---</v>
      </c>
      <c r="AE4" t="str">
        <f>Auswertung!M14</f>
        <v>---</v>
      </c>
      <c r="AF4" t="str">
        <f>Auswertung!N14</f>
        <v>---</v>
      </c>
      <c r="AG4">
        <f>Auswertung!B15</f>
        <v>0</v>
      </c>
      <c r="AH4">
        <f>Auswertung!C15</f>
        <v>16</v>
      </c>
      <c r="AI4">
        <f>Auswertung!D15</f>
        <v>0</v>
      </c>
      <c r="AJ4" t="str">
        <f>Auswertung!E15</f>
        <v>---</v>
      </c>
      <c r="AK4" t="str">
        <f>Auswertung!F15</f>
        <v>---</v>
      </c>
      <c r="AL4" t="str">
        <f>Auswertung!G15</f>
        <v>---</v>
      </c>
      <c r="AM4" t="str">
        <f>Auswertung!H15</f>
        <v>---</v>
      </c>
      <c r="AN4">
        <f>Auswertung!I15</f>
        <v>3</v>
      </c>
      <c r="AO4">
        <f>Auswertung!J15</f>
        <v>0</v>
      </c>
      <c r="AP4" t="str">
        <f>Auswertung!K15</f>
        <v>---</v>
      </c>
      <c r="AQ4" t="str">
        <f>Auswertung!L15</f>
        <v>---</v>
      </c>
      <c r="AR4" t="str">
        <f>Auswertung!M15</f>
        <v>---</v>
      </c>
      <c r="AS4" t="str">
        <f>Auswertung!N15</f>
        <v>---</v>
      </c>
      <c r="AT4">
        <f>Auswertung!B16</f>
        <v>0</v>
      </c>
      <c r="AU4">
        <f>Auswertung!C16</f>
        <v>8</v>
      </c>
      <c r="AV4">
        <f>Auswertung!D16</f>
        <v>0</v>
      </c>
      <c r="AW4" t="str">
        <f>Auswertung!E16</f>
        <v>---</v>
      </c>
      <c r="AX4" t="str">
        <f>Auswertung!F16</f>
        <v>---</v>
      </c>
      <c r="AY4" t="str">
        <f>Auswertung!G16</f>
        <v>---</v>
      </c>
      <c r="AZ4" t="str">
        <f>Auswertung!H16</f>
        <v>---</v>
      </c>
      <c r="BA4">
        <f>Auswertung!I16</f>
        <v>2</v>
      </c>
      <c r="BB4">
        <f>Auswertung!J16</f>
        <v>0</v>
      </c>
      <c r="BC4" t="str">
        <f>Auswertung!K16</f>
        <v>---</v>
      </c>
      <c r="BD4" t="str">
        <f>Auswertung!L16</f>
        <v>---</v>
      </c>
      <c r="BE4" t="str">
        <f>Auswertung!M16</f>
        <v>---</v>
      </c>
      <c r="BF4" t="str">
        <f>Auswertung!N16</f>
        <v>---</v>
      </c>
      <c r="BG4">
        <f>Auswertung!B17</f>
        <v>0</v>
      </c>
      <c r="BH4">
        <f>Auswertung!C17</f>
        <v>8</v>
      </c>
      <c r="BI4">
        <f>Auswertung!D17</f>
        <v>0</v>
      </c>
      <c r="BJ4" t="str">
        <f>Auswertung!E17</f>
        <v>---</v>
      </c>
      <c r="BK4" t="str">
        <f>Auswertung!F17</f>
        <v>---</v>
      </c>
      <c r="BL4" t="str">
        <f>Auswertung!G17</f>
        <v>---</v>
      </c>
      <c r="BM4" t="str">
        <f>Auswertung!H17</f>
        <v>---</v>
      </c>
      <c r="BN4">
        <f>Auswertung!I17</f>
        <v>2</v>
      </c>
      <c r="BO4">
        <f>Auswertung!J17</f>
        <v>0</v>
      </c>
      <c r="BP4" t="str">
        <f>Auswertung!K17</f>
        <v>---</v>
      </c>
      <c r="BQ4" t="str">
        <f>Auswertung!L17</f>
        <v>---</v>
      </c>
      <c r="BR4" t="str">
        <f>Auswertung!M17</f>
        <v>---</v>
      </c>
      <c r="BS4" t="str">
        <f>Auswertung!N17</f>
        <v>---</v>
      </c>
      <c r="BT4">
        <f>Auswertung!B18</f>
        <v>0</v>
      </c>
      <c r="BU4">
        <f>Auswertung!C18</f>
        <v>8</v>
      </c>
      <c r="BV4">
        <f>Auswertung!D18</f>
        <v>0</v>
      </c>
      <c r="BW4" t="str">
        <f>Auswertung!E18</f>
        <v>---</v>
      </c>
      <c r="BX4" t="str">
        <f>Auswertung!F18</f>
        <v>---</v>
      </c>
      <c r="BY4" t="str">
        <f>Auswertung!G18</f>
        <v>---</v>
      </c>
      <c r="BZ4" t="str">
        <f>Auswertung!H18</f>
        <v>---</v>
      </c>
      <c r="CA4">
        <f>Auswertung!I18</f>
        <v>2</v>
      </c>
      <c r="CB4">
        <f>Auswertung!J18</f>
        <v>0</v>
      </c>
      <c r="CC4" t="str">
        <f>Auswertung!K18</f>
        <v>---</v>
      </c>
      <c r="CD4" t="str">
        <f>Auswertung!L18</f>
        <v>---</v>
      </c>
      <c r="CE4" t="str">
        <f>Auswertung!M18</f>
        <v>---</v>
      </c>
      <c r="CF4" t="str">
        <f>Auswertung!N18</f>
        <v>---</v>
      </c>
      <c r="CG4">
        <f>Auswertung!B19</f>
        <v>0</v>
      </c>
      <c r="CH4" t="str">
        <f>Auswertung!C19</f>
        <v>---</v>
      </c>
      <c r="CI4">
        <f>Auswertung!D19</f>
        <v>0</v>
      </c>
      <c r="CJ4" t="str">
        <f>Auswertung!E19</f>
        <v>---</v>
      </c>
      <c r="CK4" t="str">
        <f>Auswertung!F19</f>
        <v>---</v>
      </c>
      <c r="CL4" t="str">
        <f>Auswertung!G19</f>
        <v>---</v>
      </c>
      <c r="CM4" t="str">
        <f>Auswertung!H19</f>
        <v>---</v>
      </c>
      <c r="CN4" t="str">
        <f>Auswertung!I19</f>
        <v>---</v>
      </c>
      <c r="CO4">
        <f>Auswertung!J19</f>
        <v>0</v>
      </c>
      <c r="CP4" t="str">
        <f>Auswertung!K19</f>
        <v>---</v>
      </c>
      <c r="CQ4" t="str">
        <f>Auswertung!L19</f>
        <v>---</v>
      </c>
      <c r="CR4" t="str">
        <f>Auswertung!M19</f>
        <v>---</v>
      </c>
      <c r="CS4" t="str">
        <f>Auswertung!N19</f>
        <v>---</v>
      </c>
      <c r="CT4">
        <f>Auswertung!B24</f>
        <v>0</v>
      </c>
      <c r="CU4">
        <f>Auswertung!C24</f>
        <v>3</v>
      </c>
      <c r="CV4">
        <f>Auswertung!D24</f>
        <v>0</v>
      </c>
      <c r="CW4" t="str">
        <f>Auswertung!E24</f>
        <v>---</v>
      </c>
      <c r="CX4" t="str">
        <f>Auswertung!F24</f>
        <v>---</v>
      </c>
      <c r="CY4">
        <f>Auswertung!B27</f>
        <v>0</v>
      </c>
      <c r="CZ4">
        <f>Auswertung!C27</f>
        <v>3</v>
      </c>
      <c r="DA4">
        <f>Auswertung!D27</f>
        <v>0</v>
      </c>
      <c r="DB4" t="str">
        <f>Auswertung!E27</f>
        <v>---</v>
      </c>
      <c r="DC4" t="str">
        <f>Auswertung!F27</f>
        <v>---</v>
      </c>
      <c r="DD4">
        <f>Auswertung!B28</f>
        <v>0</v>
      </c>
      <c r="DE4">
        <f>Auswertung!C28</f>
        <v>3</v>
      </c>
      <c r="DF4">
        <f>Auswertung!D28</f>
        <v>0</v>
      </c>
      <c r="DG4" t="str">
        <f>Auswertung!E28</f>
        <v>---</v>
      </c>
      <c r="DH4" t="str">
        <f>Auswertung!F28</f>
        <v>---</v>
      </c>
      <c r="DI4">
        <f>Auswertung!B29</f>
        <v>0</v>
      </c>
      <c r="DJ4">
        <f>Auswertung!C29</f>
        <v>3</v>
      </c>
      <c r="DK4">
        <f>Auswertung!D29</f>
        <v>0</v>
      </c>
      <c r="DL4" t="str">
        <f>Auswertung!E29</f>
        <v>---</v>
      </c>
      <c r="DM4" t="str">
        <f>Auswertung!F29</f>
        <v>---</v>
      </c>
      <c r="DN4">
        <f>Auswertung!B30</f>
        <v>0</v>
      </c>
      <c r="DO4">
        <f>Auswertung!C30</f>
        <v>3</v>
      </c>
      <c r="DP4">
        <f>Auswertung!D30</f>
        <v>0</v>
      </c>
      <c r="DQ4" t="str">
        <f>Auswertung!E30</f>
        <v>---</v>
      </c>
      <c r="DR4" t="str">
        <f>Auswertung!F30</f>
        <v>---</v>
      </c>
      <c r="DS4">
        <f>Auswertung!B31</f>
        <v>0</v>
      </c>
      <c r="DT4">
        <f>Auswertung!C31</f>
        <v>3</v>
      </c>
      <c r="DU4">
        <f>Auswertung!D31</f>
        <v>0</v>
      </c>
      <c r="DV4" t="str">
        <f>Auswertung!E31</f>
        <v>---</v>
      </c>
      <c r="DW4" t="str">
        <f>Auswertung!F31</f>
        <v>---</v>
      </c>
      <c r="DX4">
        <f>Auswertung!B37</f>
        <v>0</v>
      </c>
      <c r="DY4">
        <f>Auswertung!C37</f>
        <v>0</v>
      </c>
      <c r="DZ4">
        <f>Auswertung!D37</f>
        <v>0</v>
      </c>
      <c r="EA4">
        <f>Auswertung!E37</f>
        <v>0</v>
      </c>
      <c r="EB4">
        <f>Auswertung!F37</f>
        <v>0</v>
      </c>
      <c r="EC4">
        <f>Auswertung!G37</f>
        <v>0</v>
      </c>
      <c r="ED4">
        <f>Auswertung!H37</f>
        <v>0</v>
      </c>
      <c r="EE4">
        <f>Auswertung!I37</f>
        <v>0</v>
      </c>
      <c r="EF4">
        <f>Auswertung!J37</f>
        <v>0</v>
      </c>
      <c r="EG4">
        <f>Auswertung!B40</f>
        <v>0</v>
      </c>
      <c r="EH4">
        <f>Auswertung!C40</f>
        <v>0</v>
      </c>
      <c r="EI4">
        <f>Auswertung!D40</f>
        <v>0</v>
      </c>
      <c r="EJ4">
        <f>Auswertung!E40</f>
        <v>0</v>
      </c>
      <c r="EK4">
        <f>Auswertung!F40</f>
        <v>0</v>
      </c>
      <c r="EL4">
        <f>Auswertung!G40</f>
        <v>0</v>
      </c>
      <c r="EM4">
        <f>Auswertung!H40</f>
        <v>0</v>
      </c>
      <c r="EN4">
        <f>Auswertung!I40</f>
        <v>0</v>
      </c>
      <c r="EO4">
        <f>Auswertung!J40</f>
        <v>0</v>
      </c>
      <c r="EP4">
        <f>Auswertung!B41</f>
        <v>0</v>
      </c>
      <c r="EQ4">
        <f>Auswertung!C41</f>
        <v>0</v>
      </c>
      <c r="ER4">
        <f>Auswertung!D41</f>
        <v>0</v>
      </c>
      <c r="ES4">
        <f>Auswertung!E41</f>
        <v>0</v>
      </c>
      <c r="ET4">
        <f>Auswertung!F41</f>
        <v>0</v>
      </c>
      <c r="EU4">
        <f>Auswertung!G41</f>
        <v>0</v>
      </c>
      <c r="EV4">
        <f>Auswertung!H41</f>
        <v>0</v>
      </c>
      <c r="EW4">
        <f>Auswertung!I41</f>
        <v>0</v>
      </c>
      <c r="EX4">
        <f>Auswertung!J41</f>
        <v>0</v>
      </c>
      <c r="EY4">
        <f>Auswertung!B42</f>
        <v>0</v>
      </c>
      <c r="EZ4">
        <f>Auswertung!C42</f>
        <v>0</v>
      </c>
      <c r="FA4">
        <f>Auswertung!D42</f>
        <v>0</v>
      </c>
      <c r="FB4">
        <f>Auswertung!E42</f>
        <v>0</v>
      </c>
      <c r="FC4">
        <f>Auswertung!F42</f>
        <v>0</v>
      </c>
      <c r="FD4">
        <f>Auswertung!G42</f>
        <v>0</v>
      </c>
      <c r="FE4">
        <f>Auswertung!H42</f>
        <v>0</v>
      </c>
      <c r="FF4">
        <f>Auswertung!I42</f>
        <v>0</v>
      </c>
      <c r="FG4">
        <f>Auswertung!J42</f>
        <v>0</v>
      </c>
      <c r="FH4">
        <f>Auswertung!B43</f>
        <v>0</v>
      </c>
      <c r="FI4">
        <f>Auswertung!C43</f>
        <v>0</v>
      </c>
      <c r="FJ4">
        <f>Auswertung!D43</f>
        <v>0</v>
      </c>
      <c r="FK4">
        <f>Auswertung!E43</f>
        <v>0</v>
      </c>
      <c r="FL4">
        <f>Auswertung!F43</f>
        <v>0</v>
      </c>
      <c r="FM4">
        <f>Auswertung!G43</f>
        <v>0</v>
      </c>
      <c r="FN4">
        <f>Auswertung!H43</f>
        <v>0</v>
      </c>
      <c r="FO4">
        <f>Auswertung!I43</f>
        <v>0</v>
      </c>
      <c r="FP4">
        <f>Auswertung!J43</f>
        <v>0</v>
      </c>
      <c r="FQ4">
        <f>Auswertung!B44</f>
        <v>0</v>
      </c>
      <c r="FR4">
        <f>Auswertung!C44</f>
        <v>0</v>
      </c>
      <c r="FS4">
        <f>Auswertung!D44</f>
        <v>0</v>
      </c>
      <c r="FT4">
        <f>Auswertung!E44</f>
        <v>0</v>
      </c>
      <c r="FU4">
        <f>Auswertung!F44</f>
        <v>0</v>
      </c>
      <c r="FV4">
        <f>Auswertung!G44</f>
        <v>0</v>
      </c>
      <c r="FW4">
        <f>Auswertung!H44</f>
        <v>0</v>
      </c>
      <c r="FX4">
        <f>Auswertung!I44</f>
        <v>0</v>
      </c>
      <c r="FY4">
        <f>Auswertung!J44</f>
        <v>0</v>
      </c>
      <c r="FZ4">
        <f>Auswertung!K38</f>
        <v>0</v>
      </c>
      <c r="GA4">
        <f>Auswertung!L38</f>
        <v>0</v>
      </c>
      <c r="GB4">
        <f>Auswertung!M38</f>
        <v>0</v>
      </c>
      <c r="GC4">
        <f>Auswertung!N38</f>
        <v>0</v>
      </c>
      <c r="GD4">
        <f>Auswertung!O38</f>
        <v>0</v>
      </c>
      <c r="GE4">
        <f>Auswertung!P38</f>
        <v>0</v>
      </c>
      <c r="GF4">
        <f>Auswertung!Q38</f>
        <v>0</v>
      </c>
      <c r="GG4">
        <f>Auswertung!T49</f>
        <v>0</v>
      </c>
      <c r="GH4">
        <f>Auswertung!U38</f>
        <v>0</v>
      </c>
      <c r="GI4">
        <f>Auswertung!V39</f>
        <v>0</v>
      </c>
      <c r="GJ4">
        <f>Auswertung!W39</f>
        <v>0</v>
      </c>
      <c r="GK4">
        <f>Auswertung!X39</f>
        <v>0</v>
      </c>
      <c r="GL4">
        <f>Auswertung!Y39</f>
        <v>0</v>
      </c>
      <c r="GM4">
        <f>Auswertung!Z39</f>
        <v>0</v>
      </c>
      <c r="GN4">
        <f>Auswertung!AA39</f>
        <v>0</v>
      </c>
      <c r="GO4">
        <f>Auswertung!AB39</f>
        <v>0</v>
      </c>
      <c r="GP4" t="e">
        <f>Auswertung!#REF!</f>
        <v>#REF!</v>
      </c>
      <c r="GQ4">
        <f>Auswertung!AC39</f>
        <v>0</v>
      </c>
      <c r="GR4">
        <f>Auswertung!B12</f>
        <v>0</v>
      </c>
      <c r="GS4">
        <f>Auswertung!C12</f>
        <v>16</v>
      </c>
      <c r="GT4">
        <f>Auswertung!D12</f>
        <v>0</v>
      </c>
      <c r="GU4" s="151" t="str">
        <f>Auswertung!E12</f>
        <v>---</v>
      </c>
      <c r="GV4" s="152" t="str">
        <f>Auswertung!F12</f>
        <v>---</v>
      </c>
      <c r="GW4" s="152" t="str">
        <f>Auswertung!G12</f>
        <v>---</v>
      </c>
      <c r="GX4" s="152" t="str">
        <f>Auswertung!H12</f>
        <v>---</v>
      </c>
      <c r="GY4">
        <f>Auswertung!I12</f>
        <v>3</v>
      </c>
      <c r="GZ4">
        <f>Auswertung!J12</f>
        <v>0</v>
      </c>
      <c r="HA4" s="151" t="str">
        <f>Auswertung!K12</f>
        <v>---</v>
      </c>
      <c r="HB4" s="152" t="str">
        <f>Auswertung!L12</f>
        <v>---</v>
      </c>
      <c r="HC4" s="152" t="str">
        <f>Auswertung!M12</f>
        <v>---</v>
      </c>
      <c r="HD4" s="152" t="str">
        <f>Auswertung!N12</f>
        <v>---</v>
      </c>
      <c r="HE4">
        <f>Auswertung!B13</f>
        <v>0</v>
      </c>
      <c r="HF4">
        <f>Auswertung!P13</f>
        <v>0</v>
      </c>
      <c r="HG4">
        <f>Auswertung!Q13</f>
        <v>0</v>
      </c>
      <c r="HH4" s="151">
        <f>Auswertung!T13</f>
        <v>0</v>
      </c>
      <c r="HI4" s="152">
        <f>Auswertung!U13</f>
        <v>0</v>
      </c>
      <c r="HJ4" s="152">
        <f>Auswertung!V13</f>
        <v>0</v>
      </c>
      <c r="HK4" s="152">
        <f>Auswertung!W13</f>
        <v>0</v>
      </c>
      <c r="HL4">
        <f>Auswertung!X13</f>
        <v>0</v>
      </c>
      <c r="HM4">
        <f>Auswertung!Y13</f>
        <v>0</v>
      </c>
      <c r="HN4" s="151">
        <f>Auswertung!Z13</f>
        <v>0</v>
      </c>
      <c r="HO4" s="152">
        <f>Auswertung!AA13</f>
        <v>0</v>
      </c>
      <c r="HP4" s="152">
        <f>Auswertung!AB13</f>
        <v>0</v>
      </c>
      <c r="HQ4" s="152" t="e">
        <f>Auswertung!#REF!</f>
        <v>#REF!</v>
      </c>
      <c r="HR4">
        <f>Auswertung!B25</f>
        <v>0</v>
      </c>
      <c r="HS4">
        <v>6</v>
      </c>
      <c r="HT4">
        <f>Auswertung!D25</f>
        <v>0</v>
      </c>
      <c r="HU4" s="151" t="str">
        <f>Auswertung!E25</f>
        <v>---</v>
      </c>
      <c r="HV4" s="152" t="str">
        <f>Auswertung!F25</f>
        <v>---</v>
      </c>
      <c r="HW4">
        <f>Auswertung!B26</f>
        <v>0</v>
      </c>
      <c r="HX4">
        <v>6</v>
      </c>
      <c r="HY4">
        <f>Auswertung!D26</f>
        <v>0</v>
      </c>
      <c r="HZ4" s="151" t="str">
        <f>Auswertung!E26</f>
        <v>---</v>
      </c>
      <c r="IA4" s="152" t="str">
        <f>Auswertung!F26</f>
        <v>---</v>
      </c>
    </row>
    <row r="12" spans="1:236" x14ac:dyDescent="0.25">
      <c r="AE12" s="153"/>
      <c r="AF12" s="153"/>
      <c r="AG12" s="157"/>
      <c r="AH12" s="157"/>
      <c r="AI12" s="157"/>
      <c r="AJ12" s="157"/>
      <c r="AK12" s="157"/>
      <c r="AL12" s="157"/>
      <c r="AM12" s="157"/>
      <c r="AN12" s="157"/>
      <c r="AO12" s="157"/>
      <c r="AP12" s="157"/>
      <c r="AQ12" s="157"/>
      <c r="AR12" s="157"/>
      <c r="AS12" s="157"/>
    </row>
    <row r="13" spans="1:236" x14ac:dyDescent="0.25">
      <c r="AG13" s="277"/>
      <c r="AH13" s="277"/>
      <c r="AI13" s="277"/>
      <c r="AJ13" s="277"/>
      <c r="AK13" s="277"/>
      <c r="AL13" s="277"/>
      <c r="AM13" s="277"/>
      <c r="AN13" s="277"/>
      <c r="AO13" s="277"/>
      <c r="AP13" s="277"/>
      <c r="AQ13" s="277"/>
      <c r="AR13" s="277"/>
      <c r="AS13" s="277"/>
    </row>
    <row r="14" spans="1:236" x14ac:dyDescent="0.25">
      <c r="AG14" s="158"/>
      <c r="AH14" s="158"/>
      <c r="AI14" s="158"/>
      <c r="AJ14" s="158"/>
      <c r="AK14" s="158"/>
      <c r="AL14" s="158"/>
      <c r="AM14" s="158"/>
      <c r="AN14" s="158"/>
      <c r="AO14" s="158"/>
      <c r="AP14" s="158"/>
      <c r="AQ14" s="158"/>
      <c r="AR14" s="158"/>
      <c r="AS14" s="158"/>
    </row>
    <row r="15" spans="1:236" x14ac:dyDescent="0.25">
      <c r="AG15" s="158"/>
      <c r="AH15" s="158"/>
      <c r="AI15" s="158"/>
      <c r="AJ15" s="158"/>
      <c r="AK15" s="158"/>
      <c r="AL15" s="158"/>
      <c r="AM15" s="158"/>
      <c r="AN15" s="158"/>
      <c r="AO15" s="158"/>
      <c r="AP15" s="158"/>
      <c r="AQ15" s="158"/>
      <c r="AR15" s="158"/>
      <c r="AS15" s="158"/>
    </row>
    <row r="16" spans="1:236" x14ac:dyDescent="0.25">
      <c r="AG16" s="158"/>
      <c r="AH16" s="158"/>
      <c r="AI16" s="158"/>
      <c r="AJ16" s="158"/>
      <c r="AK16" s="158"/>
      <c r="AL16" s="158"/>
      <c r="AM16" s="158"/>
      <c r="AN16" s="158"/>
      <c r="AO16" s="158"/>
      <c r="AP16" s="158"/>
      <c r="AQ16" s="158"/>
      <c r="AR16" s="158"/>
      <c r="AS16" s="158"/>
    </row>
    <row r="17" spans="33:45" x14ac:dyDescent="0.25">
      <c r="AG17" s="158"/>
      <c r="AH17" s="158"/>
      <c r="AI17" s="158"/>
      <c r="AJ17" s="158"/>
      <c r="AK17" s="158"/>
      <c r="AL17" s="158"/>
      <c r="AM17" s="158"/>
      <c r="AN17" s="158"/>
      <c r="AO17" s="158"/>
      <c r="AP17" s="158"/>
      <c r="AQ17" s="158"/>
      <c r="AR17" s="158"/>
      <c r="AS17" s="158"/>
    </row>
  </sheetData>
  <sheetProtection algorithmName="SHA-512" hashValue="SClQK2FEErt4fvP+Lw7Kd3fAbsAP+tFaW9a6jmgFEAll5k3Xnt9eb6N0Mkhvp5Sl8yd73WjI+SXcNrI9z9Yx1w==" saltValue="Q2XooFT6zqAOqixzJY4rYg==" spinCount="100000" sheet="1" objects="1" scenarios="1"/>
  <mergeCells count="32">
    <mergeCell ref="AG13:AS13"/>
    <mergeCell ref="HR2:HV2"/>
    <mergeCell ref="HW2:IA2"/>
    <mergeCell ref="G1:CS1"/>
    <mergeCell ref="G2:S2"/>
    <mergeCell ref="T2:AF2"/>
    <mergeCell ref="AG2:AS2"/>
    <mergeCell ref="AT2:BF2"/>
    <mergeCell ref="BG2:BS2"/>
    <mergeCell ref="BT2:CF2"/>
    <mergeCell ref="HR1:IA1"/>
    <mergeCell ref="GR2:HD2"/>
    <mergeCell ref="HE2:HQ2"/>
    <mergeCell ref="GR1:HQ1"/>
    <mergeCell ref="FZ2:GH2"/>
    <mergeCell ref="GI2:GQ2"/>
    <mergeCell ref="A1:F2"/>
    <mergeCell ref="EP2:EX2"/>
    <mergeCell ref="EY2:FG2"/>
    <mergeCell ref="FH2:FP2"/>
    <mergeCell ref="FQ2:FY2"/>
    <mergeCell ref="DX1:FY1"/>
    <mergeCell ref="DN2:DR2"/>
    <mergeCell ref="DS2:DW2"/>
    <mergeCell ref="CT1:DW1"/>
    <mergeCell ref="DX2:EF2"/>
    <mergeCell ref="EG2:EO2"/>
    <mergeCell ref="CT2:CX2"/>
    <mergeCell ref="CY2:DC2"/>
    <mergeCell ref="DD2:DH2"/>
    <mergeCell ref="DI2:DM2"/>
    <mergeCell ref="CG2:CS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4"/>
  <sheetViews>
    <sheetView workbookViewId="0">
      <selection activeCell="A2" sqref="A2"/>
    </sheetView>
  </sheetViews>
  <sheetFormatPr baseColWidth="10" defaultRowHeight="15" x14ac:dyDescent="0.25"/>
  <cols>
    <col min="3" max="3" width="18" customWidth="1"/>
    <col min="4" max="4" width="16.42578125" customWidth="1"/>
    <col min="5" max="5" width="24.140625" customWidth="1"/>
    <col min="6" max="6" width="21.42578125" customWidth="1"/>
    <col min="8" max="8" width="24.7109375" customWidth="1"/>
    <col min="9" max="9" width="18.7109375" customWidth="1"/>
  </cols>
  <sheetData>
    <row r="1" spans="1:9" ht="39.75" thickBot="1" x14ac:dyDescent="0.3">
      <c r="A1" s="49" t="s">
        <v>111</v>
      </c>
      <c r="B1" s="155" t="s">
        <v>112</v>
      </c>
      <c r="C1" s="50" t="s">
        <v>16</v>
      </c>
      <c r="D1" s="51" t="s">
        <v>23</v>
      </c>
      <c r="E1" s="51" t="s">
        <v>24</v>
      </c>
      <c r="F1" s="51" t="s">
        <v>63</v>
      </c>
      <c r="G1" s="51" t="s">
        <v>32</v>
      </c>
      <c r="H1" s="52" t="s">
        <v>119</v>
      </c>
      <c r="I1" s="52" t="s">
        <v>120</v>
      </c>
    </row>
    <row r="2" spans="1:9" x14ac:dyDescent="0.25">
      <c r="A2" t="str">
        <f>'Daten Personen'!C7</f>
        <v/>
      </c>
      <c r="B2" t="str">
        <f>'Daten Personen'!D7</f>
        <v/>
      </c>
      <c r="C2" t="str">
        <f>'Daten Personen'!E7</f>
        <v/>
      </c>
      <c r="D2" t="str">
        <f>'Daten Personen'!F7</f>
        <v/>
      </c>
      <c r="E2" t="str">
        <f>'Daten Personen'!G7</f>
        <v/>
      </c>
      <c r="F2">
        <f>'Daten Personen'!H7</f>
        <v>0</v>
      </c>
      <c r="G2">
        <f>'Daten Personen'!I7</f>
        <v>0</v>
      </c>
      <c r="H2">
        <f>'Daten Personen'!J7</f>
        <v>0</v>
      </c>
      <c r="I2">
        <f>'Daten Personen'!K7</f>
        <v>0</v>
      </c>
    </row>
    <row r="3" spans="1:9" x14ac:dyDescent="0.25">
      <c r="A3" t="str">
        <f>'Auswertung pro MA'!A8</f>
        <v/>
      </c>
      <c r="B3" t="str">
        <f>'Auswertung pro MA'!C8</f>
        <v/>
      </c>
      <c r="C3" t="str">
        <f>'Auswertung pro MA'!D8</f>
        <v/>
      </c>
      <c r="D3" t="str">
        <f>'Auswertung pro MA'!E8</f>
        <v/>
      </c>
      <c r="E3" t="str">
        <f>'Auswertung pro MA'!F8</f>
        <v/>
      </c>
      <c r="F3" t="str">
        <f>'Auswertung pro MA'!G8</f>
        <v/>
      </c>
      <c r="G3" t="str">
        <f>IF('Auswertung pro MA'!H8=0,"",'Auswertung pro MA'!H8)</f>
        <v/>
      </c>
    </row>
    <row r="4" spans="1:9" x14ac:dyDescent="0.25">
      <c r="A4" t="str">
        <f>'Auswertung pro MA'!A9</f>
        <v/>
      </c>
      <c r="B4" t="str">
        <f>'Auswertung pro MA'!C9</f>
        <v/>
      </c>
      <c r="C4" t="str">
        <f>'Auswertung pro MA'!D9</f>
        <v/>
      </c>
      <c r="D4" t="str">
        <f>'Auswertung pro MA'!E9</f>
        <v/>
      </c>
      <c r="E4" t="str">
        <f>'Auswertung pro MA'!F9</f>
        <v/>
      </c>
      <c r="F4" t="str">
        <f>'Auswertung pro MA'!G9</f>
        <v/>
      </c>
      <c r="G4" t="str">
        <f>IF('Auswertung pro MA'!H9=0,"",'Auswertung pro MA'!H9)</f>
        <v/>
      </c>
    </row>
    <row r="5" spans="1:9" x14ac:dyDescent="0.25">
      <c r="A5" t="str">
        <f>'Auswertung pro MA'!A10</f>
        <v/>
      </c>
      <c r="B5" t="str">
        <f>'Auswertung pro MA'!C10</f>
        <v/>
      </c>
      <c r="C5" t="str">
        <f>'Auswertung pro MA'!D10</f>
        <v/>
      </c>
      <c r="D5" t="str">
        <f>'Auswertung pro MA'!E10</f>
        <v/>
      </c>
      <c r="E5" t="str">
        <f>'Auswertung pro MA'!F10</f>
        <v/>
      </c>
      <c r="F5" t="str">
        <f>'Auswertung pro MA'!G10</f>
        <v/>
      </c>
      <c r="G5" t="str">
        <f>IF('Auswertung pro MA'!H10=0,"",'Auswertung pro MA'!H10)</f>
        <v/>
      </c>
    </row>
    <row r="6" spans="1:9" x14ac:dyDescent="0.25">
      <c r="A6" t="str">
        <f>'Auswertung pro MA'!A11</f>
        <v/>
      </c>
      <c r="B6" t="str">
        <f>'Auswertung pro MA'!C11</f>
        <v/>
      </c>
      <c r="C6" t="str">
        <f>'Auswertung pro MA'!D11</f>
        <v/>
      </c>
      <c r="D6" t="str">
        <f>'Auswertung pro MA'!E11</f>
        <v/>
      </c>
      <c r="E6" t="str">
        <f>'Auswertung pro MA'!F11</f>
        <v/>
      </c>
      <c r="F6" t="str">
        <f>'Auswertung pro MA'!G11</f>
        <v/>
      </c>
      <c r="G6" t="str">
        <f>IF('Auswertung pro MA'!H11=0,"",'Auswertung pro MA'!H11)</f>
        <v/>
      </c>
    </row>
    <row r="7" spans="1:9" x14ac:dyDescent="0.25">
      <c r="A7" t="str">
        <f>'Auswertung pro MA'!A12</f>
        <v/>
      </c>
      <c r="B7" t="str">
        <f>'Auswertung pro MA'!C12</f>
        <v/>
      </c>
      <c r="C7" t="str">
        <f>'Auswertung pro MA'!D12</f>
        <v/>
      </c>
      <c r="D7" t="str">
        <f>'Auswertung pro MA'!E12</f>
        <v/>
      </c>
      <c r="E7" t="str">
        <f>'Auswertung pro MA'!F12</f>
        <v/>
      </c>
      <c r="F7" t="str">
        <f>'Auswertung pro MA'!G12</f>
        <v/>
      </c>
      <c r="G7" t="str">
        <f>IF('Auswertung pro MA'!H12=0,"",'Auswertung pro MA'!H12)</f>
        <v/>
      </c>
    </row>
    <row r="8" spans="1:9" x14ac:dyDescent="0.25">
      <c r="A8" t="str">
        <f>'Auswertung pro MA'!A13</f>
        <v/>
      </c>
      <c r="B8" t="str">
        <f>'Auswertung pro MA'!C13</f>
        <v/>
      </c>
      <c r="C8" t="str">
        <f>'Auswertung pro MA'!D13</f>
        <v/>
      </c>
      <c r="D8" t="str">
        <f>'Auswertung pro MA'!E13</f>
        <v/>
      </c>
      <c r="E8" t="str">
        <f>'Auswertung pro MA'!F13</f>
        <v/>
      </c>
      <c r="F8" t="str">
        <f>'Auswertung pro MA'!G13</f>
        <v/>
      </c>
      <c r="G8" t="str">
        <f>IF('Auswertung pro MA'!H13=0,"",'Auswertung pro MA'!H13)</f>
        <v/>
      </c>
    </row>
    <row r="9" spans="1:9" x14ac:dyDescent="0.25">
      <c r="A9" t="str">
        <f>'Auswertung pro MA'!A14</f>
        <v/>
      </c>
      <c r="B9" t="str">
        <f>'Auswertung pro MA'!C14</f>
        <v/>
      </c>
      <c r="C9" t="str">
        <f>'Auswertung pro MA'!D14</f>
        <v/>
      </c>
      <c r="D9" t="str">
        <f>'Auswertung pro MA'!E14</f>
        <v/>
      </c>
      <c r="E9" t="str">
        <f>'Auswertung pro MA'!F14</f>
        <v/>
      </c>
      <c r="F9" t="str">
        <f>'Auswertung pro MA'!G14</f>
        <v/>
      </c>
      <c r="G9" t="str">
        <f>IF('Auswertung pro MA'!H14=0,"",'Auswertung pro MA'!H14)</f>
        <v/>
      </c>
    </row>
    <row r="10" spans="1:9" x14ac:dyDescent="0.25">
      <c r="A10" t="str">
        <f>'Auswertung pro MA'!A15</f>
        <v/>
      </c>
      <c r="B10" t="str">
        <f>'Auswertung pro MA'!C15</f>
        <v/>
      </c>
      <c r="C10" t="str">
        <f>'Auswertung pro MA'!D15</f>
        <v/>
      </c>
      <c r="D10" t="str">
        <f>'Auswertung pro MA'!E15</f>
        <v/>
      </c>
      <c r="E10" t="str">
        <f>'Auswertung pro MA'!F15</f>
        <v/>
      </c>
      <c r="F10" t="str">
        <f>'Auswertung pro MA'!G15</f>
        <v/>
      </c>
      <c r="G10" t="str">
        <f>IF('Auswertung pro MA'!H15=0,"",'Auswertung pro MA'!H15)</f>
        <v/>
      </c>
    </row>
    <row r="11" spans="1:9" x14ac:dyDescent="0.25">
      <c r="A11" t="str">
        <f>'Auswertung pro MA'!A16</f>
        <v/>
      </c>
      <c r="B11" t="str">
        <f>'Auswertung pro MA'!C16</f>
        <v/>
      </c>
      <c r="C11" t="str">
        <f>'Auswertung pro MA'!D16</f>
        <v/>
      </c>
      <c r="D11" t="str">
        <f>'Auswertung pro MA'!E16</f>
        <v/>
      </c>
      <c r="E11" t="str">
        <f>'Auswertung pro MA'!F16</f>
        <v/>
      </c>
      <c r="F11" t="str">
        <f>'Auswertung pro MA'!G16</f>
        <v/>
      </c>
      <c r="G11" t="str">
        <f>IF('Auswertung pro MA'!H16=0,"",'Auswertung pro MA'!H16)</f>
        <v/>
      </c>
    </row>
    <row r="12" spans="1:9" x14ac:dyDescent="0.25">
      <c r="A12" t="str">
        <f>'Auswertung pro MA'!A17</f>
        <v/>
      </c>
      <c r="B12" t="str">
        <f>'Auswertung pro MA'!C17</f>
        <v/>
      </c>
      <c r="C12" t="str">
        <f>'Auswertung pro MA'!D17</f>
        <v/>
      </c>
      <c r="D12" t="str">
        <f>'Auswertung pro MA'!E17</f>
        <v/>
      </c>
      <c r="E12" t="str">
        <f>'Auswertung pro MA'!F17</f>
        <v/>
      </c>
      <c r="F12" t="str">
        <f>'Auswertung pro MA'!G17</f>
        <v/>
      </c>
      <c r="G12" t="str">
        <f>IF('Auswertung pro MA'!H17=0,"",'Auswertung pro MA'!H17)</f>
        <v/>
      </c>
    </row>
    <row r="13" spans="1:9" x14ac:dyDescent="0.25">
      <c r="A13" t="str">
        <f>'Auswertung pro MA'!A18</f>
        <v/>
      </c>
      <c r="B13" t="str">
        <f>'Auswertung pro MA'!C18</f>
        <v/>
      </c>
      <c r="C13" t="str">
        <f>'Auswertung pro MA'!D18</f>
        <v/>
      </c>
      <c r="D13" t="str">
        <f>'Auswertung pro MA'!E18</f>
        <v/>
      </c>
      <c r="E13" t="str">
        <f>'Auswertung pro MA'!F18</f>
        <v/>
      </c>
      <c r="F13" t="str">
        <f>'Auswertung pro MA'!G18</f>
        <v/>
      </c>
      <c r="G13" t="str">
        <f>IF('Auswertung pro MA'!H18=0,"",'Auswertung pro MA'!H18)</f>
        <v/>
      </c>
    </row>
    <row r="14" spans="1:9" x14ac:dyDescent="0.25">
      <c r="A14" t="str">
        <f>'Auswertung pro MA'!A19</f>
        <v/>
      </c>
      <c r="B14" t="str">
        <f>'Auswertung pro MA'!C19</f>
        <v/>
      </c>
      <c r="C14" t="str">
        <f>'Auswertung pro MA'!D19</f>
        <v/>
      </c>
      <c r="D14" t="str">
        <f>'Auswertung pro MA'!E19</f>
        <v/>
      </c>
      <c r="E14" t="str">
        <f>'Auswertung pro MA'!F19</f>
        <v/>
      </c>
      <c r="F14" t="str">
        <f>'Auswertung pro MA'!G19</f>
        <v/>
      </c>
      <c r="G14" t="str">
        <f>IF('Auswertung pro MA'!H19=0,"",'Auswertung pro MA'!H19)</f>
        <v/>
      </c>
    </row>
    <row r="15" spans="1:9" x14ac:dyDescent="0.25">
      <c r="A15" t="str">
        <f>'Auswertung pro MA'!A20</f>
        <v/>
      </c>
      <c r="B15" t="str">
        <f>'Auswertung pro MA'!C20</f>
        <v/>
      </c>
      <c r="C15" t="str">
        <f>'Auswertung pro MA'!D20</f>
        <v/>
      </c>
      <c r="D15" t="str">
        <f>'Auswertung pro MA'!E20</f>
        <v/>
      </c>
      <c r="E15" t="str">
        <f>'Auswertung pro MA'!F20</f>
        <v/>
      </c>
      <c r="F15" t="str">
        <f>'Auswertung pro MA'!G20</f>
        <v/>
      </c>
      <c r="G15" t="str">
        <f>IF('Auswertung pro MA'!H20=0,"",'Auswertung pro MA'!H20)</f>
        <v/>
      </c>
    </row>
    <row r="16" spans="1:9" x14ac:dyDescent="0.25">
      <c r="A16" t="str">
        <f>'Auswertung pro MA'!A21</f>
        <v/>
      </c>
      <c r="B16" t="str">
        <f>'Auswertung pro MA'!C21</f>
        <v/>
      </c>
      <c r="C16" t="str">
        <f>'Auswertung pro MA'!D21</f>
        <v/>
      </c>
      <c r="D16" t="str">
        <f>'Auswertung pro MA'!E21</f>
        <v/>
      </c>
      <c r="E16" t="str">
        <f>'Auswertung pro MA'!F21</f>
        <v/>
      </c>
      <c r="F16" t="str">
        <f>'Auswertung pro MA'!G21</f>
        <v/>
      </c>
      <c r="G16" t="str">
        <f>IF('Auswertung pro MA'!H21=0,"",'Auswertung pro MA'!H21)</f>
        <v/>
      </c>
    </row>
    <row r="17" spans="1:7" x14ac:dyDescent="0.25">
      <c r="A17" t="str">
        <f>'Auswertung pro MA'!A22</f>
        <v/>
      </c>
      <c r="B17" t="str">
        <f>'Auswertung pro MA'!C22</f>
        <v/>
      </c>
      <c r="C17" t="str">
        <f>'Auswertung pro MA'!D22</f>
        <v/>
      </c>
      <c r="D17" t="str">
        <f>'Auswertung pro MA'!E22</f>
        <v/>
      </c>
      <c r="E17" t="str">
        <f>'Auswertung pro MA'!F22</f>
        <v/>
      </c>
      <c r="F17" t="str">
        <f>'Auswertung pro MA'!G22</f>
        <v/>
      </c>
      <c r="G17" t="str">
        <f>IF('Auswertung pro MA'!H22=0,"",'Auswertung pro MA'!H22)</f>
        <v/>
      </c>
    </row>
    <row r="18" spans="1:7" x14ac:dyDescent="0.25">
      <c r="A18" t="str">
        <f>'Auswertung pro MA'!A23</f>
        <v/>
      </c>
      <c r="B18" t="str">
        <f>'Auswertung pro MA'!C23</f>
        <v/>
      </c>
      <c r="C18" t="str">
        <f>'Auswertung pro MA'!D23</f>
        <v/>
      </c>
      <c r="D18" t="str">
        <f>'Auswertung pro MA'!E23</f>
        <v/>
      </c>
      <c r="E18" t="str">
        <f>'Auswertung pro MA'!F23</f>
        <v/>
      </c>
      <c r="F18" t="str">
        <f>'Auswertung pro MA'!G23</f>
        <v/>
      </c>
      <c r="G18" t="str">
        <f>IF('Auswertung pro MA'!H23=0,"",'Auswertung pro MA'!H23)</f>
        <v/>
      </c>
    </row>
    <row r="19" spans="1:7" x14ac:dyDescent="0.25">
      <c r="A19" t="str">
        <f>'Auswertung pro MA'!A24</f>
        <v/>
      </c>
      <c r="B19" t="str">
        <f>'Auswertung pro MA'!C24</f>
        <v/>
      </c>
      <c r="C19" t="str">
        <f>'Auswertung pro MA'!D24</f>
        <v/>
      </c>
      <c r="D19" t="str">
        <f>'Auswertung pro MA'!E24</f>
        <v/>
      </c>
      <c r="E19" t="str">
        <f>'Auswertung pro MA'!F24</f>
        <v/>
      </c>
      <c r="F19" t="str">
        <f>'Auswertung pro MA'!G24</f>
        <v/>
      </c>
      <c r="G19" t="str">
        <f>IF('Auswertung pro MA'!H24=0,"",'Auswertung pro MA'!H24)</f>
        <v/>
      </c>
    </row>
    <row r="20" spans="1:7" x14ac:dyDescent="0.25">
      <c r="A20" t="str">
        <f>'Auswertung pro MA'!A25</f>
        <v/>
      </c>
      <c r="B20" t="str">
        <f>'Auswertung pro MA'!C25</f>
        <v/>
      </c>
      <c r="C20" t="str">
        <f>'Auswertung pro MA'!D25</f>
        <v/>
      </c>
      <c r="D20" t="str">
        <f>'Auswertung pro MA'!E25</f>
        <v/>
      </c>
      <c r="E20" t="str">
        <f>'Auswertung pro MA'!F25</f>
        <v/>
      </c>
      <c r="F20" t="str">
        <f>'Auswertung pro MA'!G25</f>
        <v/>
      </c>
      <c r="G20" t="str">
        <f>IF('Auswertung pro MA'!H25=0,"",'Auswertung pro MA'!H25)</f>
        <v/>
      </c>
    </row>
    <row r="21" spans="1:7" x14ac:dyDescent="0.25">
      <c r="A21" t="str">
        <f>'Auswertung pro MA'!A26</f>
        <v/>
      </c>
      <c r="B21" t="str">
        <f>'Auswertung pro MA'!C26</f>
        <v/>
      </c>
      <c r="C21" t="str">
        <f>'Auswertung pro MA'!D26</f>
        <v/>
      </c>
      <c r="D21" t="str">
        <f>'Auswertung pro MA'!E26</f>
        <v/>
      </c>
      <c r="E21" t="str">
        <f>'Auswertung pro MA'!F26</f>
        <v/>
      </c>
      <c r="F21" t="str">
        <f>'Auswertung pro MA'!G26</f>
        <v/>
      </c>
      <c r="G21" t="str">
        <f>IF('Auswertung pro MA'!H26=0,"",'Auswertung pro MA'!H26)</f>
        <v/>
      </c>
    </row>
    <row r="22" spans="1:7" x14ac:dyDescent="0.25">
      <c r="A22" t="str">
        <f>'Auswertung pro MA'!A27</f>
        <v/>
      </c>
      <c r="B22" t="str">
        <f>'Auswertung pro MA'!C27</f>
        <v/>
      </c>
      <c r="C22" t="str">
        <f>'Auswertung pro MA'!D27</f>
        <v/>
      </c>
      <c r="D22" t="str">
        <f>'Auswertung pro MA'!E27</f>
        <v/>
      </c>
      <c r="E22" t="str">
        <f>'Auswertung pro MA'!F27</f>
        <v/>
      </c>
      <c r="F22" t="str">
        <f>'Auswertung pro MA'!G27</f>
        <v/>
      </c>
      <c r="G22" t="str">
        <f>IF('Auswertung pro MA'!H27=0,"",'Auswertung pro MA'!H27)</f>
        <v/>
      </c>
    </row>
    <row r="23" spans="1:7" x14ac:dyDescent="0.25">
      <c r="A23" t="str">
        <f>'Auswertung pro MA'!A28</f>
        <v/>
      </c>
      <c r="B23" t="str">
        <f>'Auswertung pro MA'!C28</f>
        <v/>
      </c>
      <c r="C23" t="str">
        <f>'Auswertung pro MA'!D28</f>
        <v/>
      </c>
      <c r="D23" t="str">
        <f>'Auswertung pro MA'!E28</f>
        <v/>
      </c>
      <c r="E23" t="str">
        <f>'Auswertung pro MA'!F28</f>
        <v/>
      </c>
      <c r="F23" t="str">
        <f>'Auswertung pro MA'!G28</f>
        <v/>
      </c>
      <c r="G23" t="str">
        <f>IF('Auswertung pro MA'!H28=0,"",'Auswertung pro MA'!H28)</f>
        <v/>
      </c>
    </row>
    <row r="24" spans="1:7" x14ac:dyDescent="0.25">
      <c r="A24" t="str">
        <f>'Auswertung pro MA'!A29</f>
        <v/>
      </c>
      <c r="B24" t="str">
        <f>'Auswertung pro MA'!C29</f>
        <v/>
      </c>
      <c r="C24" t="str">
        <f>'Auswertung pro MA'!D29</f>
        <v/>
      </c>
      <c r="D24" t="str">
        <f>'Auswertung pro MA'!E29</f>
        <v/>
      </c>
      <c r="E24" t="str">
        <f>'Auswertung pro MA'!F29</f>
        <v/>
      </c>
      <c r="F24" t="str">
        <f>'Auswertung pro MA'!G29</f>
        <v/>
      </c>
      <c r="G24" t="str">
        <f>IF('Auswertung pro MA'!H29=0,"",'Auswertung pro MA'!H29)</f>
        <v/>
      </c>
    </row>
    <row r="25" spans="1:7" x14ac:dyDescent="0.25">
      <c r="A25" t="str">
        <f>'Auswertung pro MA'!A30</f>
        <v/>
      </c>
      <c r="B25" t="str">
        <f>'Auswertung pro MA'!C30</f>
        <v/>
      </c>
      <c r="C25" t="str">
        <f>'Auswertung pro MA'!D30</f>
        <v/>
      </c>
      <c r="D25" t="str">
        <f>'Auswertung pro MA'!E30</f>
        <v/>
      </c>
      <c r="E25" t="str">
        <f>'Auswertung pro MA'!F30</f>
        <v/>
      </c>
      <c r="F25" t="str">
        <f>'Auswertung pro MA'!G30</f>
        <v/>
      </c>
      <c r="G25" t="str">
        <f>IF('Auswertung pro MA'!H30=0,"",'Auswertung pro MA'!H30)</f>
        <v/>
      </c>
    </row>
    <row r="26" spans="1:7" x14ac:dyDescent="0.25">
      <c r="A26" t="str">
        <f>'Auswertung pro MA'!A31</f>
        <v/>
      </c>
      <c r="B26" t="str">
        <f>'Auswertung pro MA'!C31</f>
        <v/>
      </c>
      <c r="C26" t="str">
        <f>'Auswertung pro MA'!D31</f>
        <v/>
      </c>
      <c r="D26" t="str">
        <f>'Auswertung pro MA'!E31</f>
        <v/>
      </c>
      <c r="E26" t="str">
        <f>'Auswertung pro MA'!F31</f>
        <v/>
      </c>
      <c r="F26" t="str">
        <f>'Auswertung pro MA'!G31</f>
        <v/>
      </c>
      <c r="G26" t="str">
        <f>IF('Auswertung pro MA'!H31=0,"",'Auswertung pro MA'!H31)</f>
        <v/>
      </c>
    </row>
    <row r="27" spans="1:7" x14ac:dyDescent="0.25">
      <c r="A27" t="str">
        <f>'Auswertung pro MA'!A32</f>
        <v/>
      </c>
      <c r="B27" t="str">
        <f>'Auswertung pro MA'!C32</f>
        <v/>
      </c>
      <c r="C27" t="str">
        <f>'Auswertung pro MA'!D32</f>
        <v/>
      </c>
      <c r="D27" t="str">
        <f>'Auswertung pro MA'!E32</f>
        <v/>
      </c>
      <c r="E27" t="str">
        <f>'Auswertung pro MA'!F32</f>
        <v/>
      </c>
      <c r="F27" t="str">
        <f>'Auswertung pro MA'!G32</f>
        <v/>
      </c>
      <c r="G27" t="str">
        <f>IF('Auswertung pro MA'!H32=0,"",'Auswertung pro MA'!H32)</f>
        <v/>
      </c>
    </row>
    <row r="28" spans="1:7" x14ac:dyDescent="0.25">
      <c r="A28" t="str">
        <f>'Auswertung pro MA'!A33</f>
        <v/>
      </c>
      <c r="B28" t="str">
        <f>'Auswertung pro MA'!C33</f>
        <v/>
      </c>
      <c r="C28" t="str">
        <f>'Auswertung pro MA'!D33</f>
        <v/>
      </c>
      <c r="D28" t="str">
        <f>'Auswertung pro MA'!E33</f>
        <v/>
      </c>
      <c r="E28" t="str">
        <f>'Auswertung pro MA'!F33</f>
        <v/>
      </c>
      <c r="F28" t="str">
        <f>'Auswertung pro MA'!G33</f>
        <v/>
      </c>
      <c r="G28" t="str">
        <f>IF('Auswertung pro MA'!H33=0,"",'Auswertung pro MA'!H33)</f>
        <v/>
      </c>
    </row>
    <row r="29" spans="1:7" x14ac:dyDescent="0.25">
      <c r="A29" t="str">
        <f>'Auswertung pro MA'!A34</f>
        <v/>
      </c>
      <c r="B29" t="str">
        <f>'Auswertung pro MA'!C34</f>
        <v/>
      </c>
      <c r="C29" t="str">
        <f>'Auswertung pro MA'!D34</f>
        <v/>
      </c>
      <c r="D29" t="str">
        <f>'Auswertung pro MA'!E34</f>
        <v/>
      </c>
      <c r="E29" t="str">
        <f>'Auswertung pro MA'!F34</f>
        <v/>
      </c>
      <c r="F29" t="str">
        <f>'Auswertung pro MA'!G34</f>
        <v/>
      </c>
      <c r="G29" t="str">
        <f>IF('Auswertung pro MA'!H34=0,"",'Auswertung pro MA'!H34)</f>
        <v/>
      </c>
    </row>
    <row r="30" spans="1:7" x14ac:dyDescent="0.25">
      <c r="A30" t="str">
        <f>'Auswertung pro MA'!A35</f>
        <v/>
      </c>
      <c r="B30" t="str">
        <f>'Auswertung pro MA'!C35</f>
        <v/>
      </c>
      <c r="C30" t="str">
        <f>'Auswertung pro MA'!D35</f>
        <v/>
      </c>
      <c r="D30" t="str">
        <f>'Auswertung pro MA'!E35</f>
        <v/>
      </c>
      <c r="E30" t="str">
        <f>'Auswertung pro MA'!F35</f>
        <v/>
      </c>
      <c r="F30" t="str">
        <f>'Auswertung pro MA'!G35</f>
        <v/>
      </c>
      <c r="G30" t="str">
        <f>IF('Auswertung pro MA'!H35=0,"",'Auswertung pro MA'!H35)</f>
        <v/>
      </c>
    </row>
    <row r="31" spans="1:7" x14ac:dyDescent="0.25">
      <c r="A31" t="str">
        <f>'Auswertung pro MA'!A36</f>
        <v/>
      </c>
      <c r="B31" t="str">
        <f>'Auswertung pro MA'!C36</f>
        <v/>
      </c>
      <c r="C31" t="str">
        <f>'Auswertung pro MA'!D36</f>
        <v/>
      </c>
      <c r="D31" t="str">
        <f>'Auswertung pro MA'!E36</f>
        <v/>
      </c>
      <c r="E31" t="str">
        <f>'Auswertung pro MA'!F36</f>
        <v/>
      </c>
      <c r="F31" t="str">
        <f>'Auswertung pro MA'!G36</f>
        <v/>
      </c>
      <c r="G31" t="str">
        <f>IF('Auswertung pro MA'!H36=0,"",'Auswertung pro MA'!H36)</f>
        <v/>
      </c>
    </row>
    <row r="32" spans="1:7" x14ac:dyDescent="0.25">
      <c r="A32" t="str">
        <f>'Auswertung pro MA'!A37</f>
        <v/>
      </c>
      <c r="B32" t="str">
        <f>'Auswertung pro MA'!C37</f>
        <v/>
      </c>
      <c r="C32" t="str">
        <f>'Auswertung pro MA'!D37</f>
        <v/>
      </c>
      <c r="D32" t="str">
        <f>'Auswertung pro MA'!E37</f>
        <v/>
      </c>
      <c r="E32" t="str">
        <f>'Auswertung pro MA'!F37</f>
        <v/>
      </c>
      <c r="F32" t="str">
        <f>'Auswertung pro MA'!G37</f>
        <v/>
      </c>
      <c r="G32" t="str">
        <f>IF('Auswertung pro MA'!H37=0,"",'Auswertung pro MA'!H37)</f>
        <v/>
      </c>
    </row>
    <row r="33" spans="1:7" x14ac:dyDescent="0.25">
      <c r="A33" t="str">
        <f>'Auswertung pro MA'!A38</f>
        <v/>
      </c>
      <c r="B33" t="str">
        <f>'Auswertung pro MA'!C38</f>
        <v/>
      </c>
      <c r="C33" t="str">
        <f>'Auswertung pro MA'!D38</f>
        <v/>
      </c>
      <c r="D33" t="str">
        <f>'Auswertung pro MA'!E38</f>
        <v/>
      </c>
      <c r="E33" t="str">
        <f>'Auswertung pro MA'!F38</f>
        <v/>
      </c>
      <c r="F33" t="str">
        <f>'Auswertung pro MA'!G38</f>
        <v/>
      </c>
      <c r="G33" t="str">
        <f>IF('Auswertung pro MA'!H38=0,"",'Auswertung pro MA'!H38)</f>
        <v/>
      </c>
    </row>
    <row r="34" spans="1:7" x14ac:dyDescent="0.25">
      <c r="A34" t="str">
        <f>'Auswertung pro MA'!A39</f>
        <v/>
      </c>
      <c r="B34" t="str">
        <f>'Auswertung pro MA'!C39</f>
        <v/>
      </c>
      <c r="C34" t="str">
        <f>'Auswertung pro MA'!D39</f>
        <v/>
      </c>
      <c r="D34" t="str">
        <f>'Auswertung pro MA'!E39</f>
        <v/>
      </c>
      <c r="E34" t="str">
        <f>'Auswertung pro MA'!F39</f>
        <v/>
      </c>
      <c r="F34" t="str">
        <f>'Auswertung pro MA'!G39</f>
        <v/>
      </c>
      <c r="G34" t="str">
        <f>IF('Auswertung pro MA'!H39=0,"",'Auswertung pro MA'!H39)</f>
        <v/>
      </c>
    </row>
    <row r="35" spans="1:7" x14ac:dyDescent="0.25">
      <c r="A35" t="str">
        <f>'Auswertung pro MA'!A40</f>
        <v/>
      </c>
      <c r="B35" t="str">
        <f>'Auswertung pro MA'!C40</f>
        <v/>
      </c>
      <c r="C35" t="str">
        <f>'Auswertung pro MA'!D40</f>
        <v/>
      </c>
      <c r="D35" t="str">
        <f>'Auswertung pro MA'!E40</f>
        <v/>
      </c>
      <c r="E35" t="str">
        <f>'Auswertung pro MA'!F40</f>
        <v/>
      </c>
      <c r="F35" t="str">
        <f>'Auswertung pro MA'!G40</f>
        <v/>
      </c>
      <c r="G35" t="str">
        <f>IF('Auswertung pro MA'!H40=0,"",'Auswertung pro MA'!H40)</f>
        <v/>
      </c>
    </row>
    <row r="36" spans="1:7" x14ac:dyDescent="0.25">
      <c r="A36" t="str">
        <f>'Auswertung pro MA'!A41</f>
        <v/>
      </c>
      <c r="B36" t="str">
        <f>'Auswertung pro MA'!C41</f>
        <v/>
      </c>
      <c r="C36" t="str">
        <f>'Auswertung pro MA'!D41</f>
        <v/>
      </c>
      <c r="D36" t="str">
        <f>'Auswertung pro MA'!E41</f>
        <v/>
      </c>
      <c r="E36" t="str">
        <f>'Auswertung pro MA'!F41</f>
        <v/>
      </c>
      <c r="F36" t="str">
        <f>'Auswertung pro MA'!G41</f>
        <v/>
      </c>
      <c r="G36" t="str">
        <f>IF('Auswertung pro MA'!H41=0,"",'Auswertung pro MA'!H41)</f>
        <v/>
      </c>
    </row>
    <row r="37" spans="1:7" x14ac:dyDescent="0.25">
      <c r="A37" t="str">
        <f>'Auswertung pro MA'!A42</f>
        <v/>
      </c>
      <c r="B37" t="str">
        <f>'Auswertung pro MA'!C42</f>
        <v/>
      </c>
      <c r="C37" t="str">
        <f>'Auswertung pro MA'!D42</f>
        <v/>
      </c>
      <c r="D37" t="str">
        <f>'Auswertung pro MA'!E42</f>
        <v/>
      </c>
      <c r="E37" t="str">
        <f>'Auswertung pro MA'!F42</f>
        <v/>
      </c>
      <c r="F37" t="str">
        <f>'Auswertung pro MA'!G42</f>
        <v/>
      </c>
      <c r="G37" t="str">
        <f>IF('Auswertung pro MA'!H42=0,"",'Auswertung pro MA'!H42)</f>
        <v/>
      </c>
    </row>
    <row r="38" spans="1:7" x14ac:dyDescent="0.25">
      <c r="A38" t="str">
        <f>'Auswertung pro MA'!A43</f>
        <v/>
      </c>
      <c r="B38" t="str">
        <f>'Auswertung pro MA'!C43</f>
        <v/>
      </c>
      <c r="C38" t="str">
        <f>'Auswertung pro MA'!D43</f>
        <v/>
      </c>
      <c r="D38" t="str">
        <f>'Auswertung pro MA'!E43</f>
        <v/>
      </c>
      <c r="E38" t="str">
        <f>'Auswertung pro MA'!F43</f>
        <v/>
      </c>
      <c r="F38" t="str">
        <f>'Auswertung pro MA'!G43</f>
        <v/>
      </c>
      <c r="G38" t="str">
        <f>IF('Auswertung pro MA'!H43=0,"",'Auswertung pro MA'!H43)</f>
        <v/>
      </c>
    </row>
    <row r="39" spans="1:7" x14ac:dyDescent="0.25">
      <c r="A39" t="str">
        <f>'Auswertung pro MA'!A44</f>
        <v/>
      </c>
      <c r="B39" t="str">
        <f>'Auswertung pro MA'!C44</f>
        <v/>
      </c>
      <c r="C39" t="str">
        <f>'Auswertung pro MA'!D44</f>
        <v/>
      </c>
      <c r="D39" t="str">
        <f>'Auswertung pro MA'!E44</f>
        <v/>
      </c>
      <c r="E39" t="str">
        <f>'Auswertung pro MA'!F44</f>
        <v/>
      </c>
      <c r="F39" t="str">
        <f>'Auswertung pro MA'!G44</f>
        <v/>
      </c>
      <c r="G39" t="str">
        <f>IF('Auswertung pro MA'!H44=0,"",'Auswertung pro MA'!H44)</f>
        <v/>
      </c>
    </row>
    <row r="40" spans="1:7" x14ac:dyDescent="0.25">
      <c r="A40" t="str">
        <f>'Auswertung pro MA'!A45</f>
        <v/>
      </c>
      <c r="B40" t="str">
        <f>'Auswertung pro MA'!C45</f>
        <v/>
      </c>
      <c r="C40" t="str">
        <f>'Auswertung pro MA'!D45</f>
        <v/>
      </c>
      <c r="D40" t="str">
        <f>'Auswertung pro MA'!E45</f>
        <v/>
      </c>
      <c r="E40" t="str">
        <f>'Auswertung pro MA'!F45</f>
        <v/>
      </c>
      <c r="F40" t="str">
        <f>'Auswertung pro MA'!G45</f>
        <v/>
      </c>
      <c r="G40" t="str">
        <f>IF('Auswertung pro MA'!H45=0,"",'Auswertung pro MA'!H45)</f>
        <v/>
      </c>
    </row>
    <row r="41" spans="1:7" x14ac:dyDescent="0.25">
      <c r="A41" t="str">
        <f>'Auswertung pro MA'!A46</f>
        <v/>
      </c>
      <c r="B41" t="str">
        <f>'Auswertung pro MA'!C46</f>
        <v/>
      </c>
      <c r="C41" t="str">
        <f>'Auswertung pro MA'!D46</f>
        <v/>
      </c>
      <c r="D41" t="str">
        <f>'Auswertung pro MA'!E46</f>
        <v/>
      </c>
      <c r="E41" t="str">
        <f>'Auswertung pro MA'!F46</f>
        <v/>
      </c>
      <c r="F41" t="str">
        <f>'Auswertung pro MA'!G46</f>
        <v/>
      </c>
      <c r="G41" t="str">
        <f>IF('Auswertung pro MA'!H46=0,"",'Auswertung pro MA'!H46)</f>
        <v/>
      </c>
    </row>
    <row r="42" spans="1:7" x14ac:dyDescent="0.25">
      <c r="A42" t="str">
        <f>'Auswertung pro MA'!A47</f>
        <v/>
      </c>
      <c r="B42" t="str">
        <f>'Auswertung pro MA'!C47</f>
        <v/>
      </c>
      <c r="C42" t="str">
        <f>'Auswertung pro MA'!D47</f>
        <v/>
      </c>
      <c r="D42" t="str">
        <f>'Auswertung pro MA'!E47</f>
        <v/>
      </c>
      <c r="E42" t="str">
        <f>'Auswertung pro MA'!F47</f>
        <v/>
      </c>
      <c r="F42" t="str">
        <f>'Auswertung pro MA'!G47</f>
        <v/>
      </c>
      <c r="G42" t="str">
        <f>IF('Auswertung pro MA'!H47=0,"",'Auswertung pro MA'!H47)</f>
        <v/>
      </c>
    </row>
    <row r="43" spans="1:7" x14ac:dyDescent="0.25">
      <c r="A43" t="str">
        <f>'Auswertung pro MA'!A48</f>
        <v/>
      </c>
      <c r="B43" t="str">
        <f>'Auswertung pro MA'!C48</f>
        <v/>
      </c>
      <c r="C43" t="str">
        <f>'Auswertung pro MA'!D48</f>
        <v/>
      </c>
      <c r="D43" t="str">
        <f>'Auswertung pro MA'!E48</f>
        <v/>
      </c>
      <c r="E43" t="str">
        <f>'Auswertung pro MA'!F48</f>
        <v/>
      </c>
      <c r="F43" t="str">
        <f>'Auswertung pro MA'!G48</f>
        <v/>
      </c>
      <c r="G43" t="str">
        <f>IF('Auswertung pro MA'!H48=0,"",'Auswertung pro MA'!H48)</f>
        <v/>
      </c>
    </row>
    <row r="44" spans="1:7" x14ac:dyDescent="0.25">
      <c r="A44" t="str">
        <f>'Auswertung pro MA'!A49</f>
        <v/>
      </c>
      <c r="B44" t="str">
        <f>'Auswertung pro MA'!C49</f>
        <v/>
      </c>
      <c r="C44" t="str">
        <f>'Auswertung pro MA'!D49</f>
        <v/>
      </c>
      <c r="D44" t="str">
        <f>'Auswertung pro MA'!E49</f>
        <v/>
      </c>
      <c r="E44" t="str">
        <f>'Auswertung pro MA'!F49</f>
        <v/>
      </c>
      <c r="F44" t="str">
        <f>'Auswertung pro MA'!G49</f>
        <v/>
      </c>
      <c r="G44" t="str">
        <f>IF('Auswertung pro MA'!H49=0,"",'Auswertung pro MA'!H49)</f>
        <v/>
      </c>
    </row>
    <row r="45" spans="1:7" x14ac:dyDescent="0.25">
      <c r="A45" t="str">
        <f>'Auswertung pro MA'!A50</f>
        <v/>
      </c>
      <c r="B45" t="str">
        <f>'Auswertung pro MA'!C50</f>
        <v/>
      </c>
      <c r="C45" t="str">
        <f>'Auswertung pro MA'!D50</f>
        <v/>
      </c>
      <c r="D45" t="str">
        <f>'Auswertung pro MA'!E50</f>
        <v/>
      </c>
      <c r="E45" t="str">
        <f>'Auswertung pro MA'!F50</f>
        <v/>
      </c>
      <c r="F45" t="str">
        <f>'Auswertung pro MA'!G50</f>
        <v/>
      </c>
      <c r="G45" t="str">
        <f>IF('Auswertung pro MA'!H50=0,"",'Auswertung pro MA'!H50)</f>
        <v/>
      </c>
    </row>
    <row r="46" spans="1:7" x14ac:dyDescent="0.25">
      <c r="A46" t="str">
        <f>'Auswertung pro MA'!A51</f>
        <v/>
      </c>
      <c r="B46" t="str">
        <f>'Auswertung pro MA'!C51</f>
        <v/>
      </c>
      <c r="C46" t="str">
        <f>'Auswertung pro MA'!D51</f>
        <v/>
      </c>
      <c r="D46" t="str">
        <f>'Auswertung pro MA'!E51</f>
        <v/>
      </c>
      <c r="E46" t="str">
        <f>'Auswertung pro MA'!F51</f>
        <v/>
      </c>
      <c r="F46" t="str">
        <f>'Auswertung pro MA'!G51</f>
        <v/>
      </c>
      <c r="G46" t="str">
        <f>IF('Auswertung pro MA'!H51=0,"",'Auswertung pro MA'!H51)</f>
        <v/>
      </c>
    </row>
    <row r="47" spans="1:7" x14ac:dyDescent="0.25">
      <c r="A47" t="str">
        <f>'Auswertung pro MA'!A52</f>
        <v/>
      </c>
      <c r="B47" t="str">
        <f>'Auswertung pro MA'!C52</f>
        <v/>
      </c>
      <c r="C47" t="str">
        <f>'Auswertung pro MA'!D52</f>
        <v/>
      </c>
      <c r="D47" t="str">
        <f>'Auswertung pro MA'!E52</f>
        <v/>
      </c>
      <c r="E47" t="str">
        <f>'Auswertung pro MA'!F52</f>
        <v/>
      </c>
      <c r="F47" t="str">
        <f>'Auswertung pro MA'!G52</f>
        <v/>
      </c>
      <c r="G47" t="str">
        <f>IF('Auswertung pro MA'!H52=0,"",'Auswertung pro MA'!H52)</f>
        <v/>
      </c>
    </row>
    <row r="48" spans="1:7" x14ac:dyDescent="0.25">
      <c r="A48" t="str">
        <f>'Auswertung pro MA'!A53</f>
        <v/>
      </c>
      <c r="B48" t="str">
        <f>'Auswertung pro MA'!C53</f>
        <v/>
      </c>
      <c r="C48" t="str">
        <f>'Auswertung pro MA'!D53</f>
        <v/>
      </c>
      <c r="D48" t="str">
        <f>'Auswertung pro MA'!E53</f>
        <v/>
      </c>
      <c r="E48" t="str">
        <f>'Auswertung pro MA'!F53</f>
        <v/>
      </c>
      <c r="F48" t="str">
        <f>'Auswertung pro MA'!G53</f>
        <v/>
      </c>
      <c r="G48" t="str">
        <f>IF('Auswertung pro MA'!H53=0,"",'Auswertung pro MA'!H53)</f>
        <v/>
      </c>
    </row>
    <row r="49" spans="1:7" x14ac:dyDescent="0.25">
      <c r="A49" t="str">
        <f>'Auswertung pro MA'!A54</f>
        <v/>
      </c>
      <c r="B49" t="str">
        <f>'Auswertung pro MA'!C54</f>
        <v/>
      </c>
      <c r="C49" t="str">
        <f>'Auswertung pro MA'!D54</f>
        <v/>
      </c>
      <c r="D49" t="str">
        <f>'Auswertung pro MA'!E54</f>
        <v/>
      </c>
      <c r="E49" t="str">
        <f>'Auswertung pro MA'!F54</f>
        <v/>
      </c>
      <c r="F49" t="str">
        <f>'Auswertung pro MA'!G54</f>
        <v/>
      </c>
      <c r="G49" t="str">
        <f>IF('Auswertung pro MA'!H54=0,"",'Auswertung pro MA'!H54)</f>
        <v/>
      </c>
    </row>
    <row r="50" spans="1:7" x14ac:dyDescent="0.25">
      <c r="A50" t="str">
        <f>'Auswertung pro MA'!A55</f>
        <v/>
      </c>
      <c r="B50" t="str">
        <f>'Auswertung pro MA'!C55</f>
        <v/>
      </c>
      <c r="C50" t="str">
        <f>'Auswertung pro MA'!D55</f>
        <v/>
      </c>
      <c r="D50" t="str">
        <f>'Auswertung pro MA'!E55</f>
        <v/>
      </c>
      <c r="E50" t="str">
        <f>'Auswertung pro MA'!F55</f>
        <v/>
      </c>
      <c r="F50" t="str">
        <f>'Auswertung pro MA'!G55</f>
        <v/>
      </c>
      <c r="G50" t="str">
        <f>IF('Auswertung pro MA'!H55=0,"",'Auswertung pro MA'!H55)</f>
        <v/>
      </c>
    </row>
    <row r="51" spans="1:7" x14ac:dyDescent="0.25">
      <c r="A51" t="str">
        <f>'Auswertung pro MA'!A56</f>
        <v/>
      </c>
      <c r="B51" t="str">
        <f>'Auswertung pro MA'!C56</f>
        <v/>
      </c>
      <c r="C51" t="str">
        <f>'Auswertung pro MA'!D56</f>
        <v/>
      </c>
      <c r="D51" t="str">
        <f>'Auswertung pro MA'!E56</f>
        <v/>
      </c>
      <c r="E51" t="str">
        <f>'Auswertung pro MA'!F56</f>
        <v/>
      </c>
      <c r="F51" t="str">
        <f>'Auswertung pro MA'!G56</f>
        <v/>
      </c>
      <c r="G51" t="str">
        <f>IF('Auswertung pro MA'!H56=0,"",'Auswertung pro MA'!H56)</f>
        <v/>
      </c>
    </row>
    <row r="52" spans="1:7" x14ac:dyDescent="0.25">
      <c r="A52" t="str">
        <f>'Auswertung pro MA'!A57</f>
        <v/>
      </c>
      <c r="B52" t="str">
        <f>'Auswertung pro MA'!C57</f>
        <v/>
      </c>
      <c r="C52" t="str">
        <f>'Auswertung pro MA'!D57</f>
        <v/>
      </c>
      <c r="D52" t="str">
        <f>'Auswertung pro MA'!E57</f>
        <v/>
      </c>
      <c r="E52" t="str">
        <f>'Auswertung pro MA'!F57</f>
        <v/>
      </c>
      <c r="F52" t="str">
        <f>'Auswertung pro MA'!G57</f>
        <v/>
      </c>
      <c r="G52" t="str">
        <f>IF('Auswertung pro MA'!H57=0,"",'Auswertung pro MA'!H57)</f>
        <v/>
      </c>
    </row>
    <row r="53" spans="1:7" x14ac:dyDescent="0.25">
      <c r="A53" t="str">
        <f>'Auswertung pro MA'!A58</f>
        <v/>
      </c>
      <c r="B53" t="str">
        <f>'Auswertung pro MA'!C58</f>
        <v/>
      </c>
      <c r="C53" t="str">
        <f>'Auswertung pro MA'!D58</f>
        <v/>
      </c>
      <c r="D53" t="str">
        <f>'Auswertung pro MA'!E58</f>
        <v/>
      </c>
      <c r="E53" t="str">
        <f>'Auswertung pro MA'!F58</f>
        <v/>
      </c>
      <c r="F53" t="str">
        <f>'Auswertung pro MA'!G58</f>
        <v/>
      </c>
      <c r="G53" t="str">
        <f>IF('Auswertung pro MA'!H58=0,"",'Auswertung pro MA'!H58)</f>
        <v/>
      </c>
    </row>
    <row r="54" spans="1:7" x14ac:dyDescent="0.25">
      <c r="A54" t="str">
        <f>'Auswertung pro MA'!A59</f>
        <v/>
      </c>
      <c r="B54" t="str">
        <f>'Auswertung pro MA'!C59</f>
        <v/>
      </c>
      <c r="C54" t="str">
        <f>'Auswertung pro MA'!D59</f>
        <v/>
      </c>
      <c r="D54" t="str">
        <f>'Auswertung pro MA'!E59</f>
        <v/>
      </c>
      <c r="E54" t="str">
        <f>'Auswertung pro MA'!F59</f>
        <v/>
      </c>
      <c r="F54" t="str">
        <f>'Auswertung pro MA'!G59</f>
        <v/>
      </c>
      <c r="G54" t="str">
        <f>IF('Auswertung pro MA'!H59=0,"",'Auswertung pro MA'!H59)</f>
        <v/>
      </c>
    </row>
    <row r="55" spans="1:7" x14ac:dyDescent="0.25">
      <c r="A55" t="str">
        <f>'Auswertung pro MA'!A60</f>
        <v/>
      </c>
      <c r="B55" t="str">
        <f>'Auswertung pro MA'!C60</f>
        <v/>
      </c>
      <c r="C55" t="str">
        <f>'Auswertung pro MA'!D60</f>
        <v/>
      </c>
      <c r="D55" t="str">
        <f>'Auswertung pro MA'!E60</f>
        <v/>
      </c>
      <c r="E55" t="str">
        <f>'Auswertung pro MA'!F60</f>
        <v/>
      </c>
      <c r="F55" t="str">
        <f>'Auswertung pro MA'!G60</f>
        <v/>
      </c>
      <c r="G55" t="str">
        <f>IF('Auswertung pro MA'!H60=0,"",'Auswertung pro MA'!H60)</f>
        <v/>
      </c>
    </row>
    <row r="56" spans="1:7" x14ac:dyDescent="0.25">
      <c r="A56" t="str">
        <f>'Auswertung pro MA'!A61</f>
        <v/>
      </c>
      <c r="B56" t="str">
        <f>'Auswertung pro MA'!C61</f>
        <v/>
      </c>
      <c r="C56" t="str">
        <f>'Auswertung pro MA'!D61</f>
        <v/>
      </c>
      <c r="D56" t="str">
        <f>'Auswertung pro MA'!E61</f>
        <v/>
      </c>
      <c r="E56" t="str">
        <f>'Auswertung pro MA'!F61</f>
        <v/>
      </c>
      <c r="F56" t="str">
        <f>'Auswertung pro MA'!G61</f>
        <v/>
      </c>
      <c r="G56" t="str">
        <f>IF('Auswertung pro MA'!H61=0,"",'Auswertung pro MA'!H61)</f>
        <v/>
      </c>
    </row>
    <row r="57" spans="1:7" x14ac:dyDescent="0.25">
      <c r="A57" t="str">
        <f>'Auswertung pro MA'!A62</f>
        <v/>
      </c>
      <c r="B57" t="str">
        <f>'Auswertung pro MA'!C62</f>
        <v/>
      </c>
      <c r="C57" t="str">
        <f>'Auswertung pro MA'!D62</f>
        <v/>
      </c>
      <c r="D57" t="str">
        <f>'Auswertung pro MA'!E62</f>
        <v/>
      </c>
      <c r="E57" t="str">
        <f>'Auswertung pro MA'!F62</f>
        <v/>
      </c>
      <c r="F57" t="str">
        <f>'Auswertung pro MA'!G62</f>
        <v/>
      </c>
      <c r="G57" t="str">
        <f>IF('Auswertung pro MA'!H62=0,"",'Auswertung pro MA'!H62)</f>
        <v/>
      </c>
    </row>
    <row r="58" spans="1:7" x14ac:dyDescent="0.25">
      <c r="A58" t="str">
        <f>'Auswertung pro MA'!A63</f>
        <v/>
      </c>
      <c r="B58" t="str">
        <f>'Auswertung pro MA'!C63</f>
        <v/>
      </c>
      <c r="C58" t="str">
        <f>'Auswertung pro MA'!D63</f>
        <v/>
      </c>
      <c r="D58" t="str">
        <f>'Auswertung pro MA'!E63</f>
        <v/>
      </c>
      <c r="E58" t="str">
        <f>'Auswertung pro MA'!F63</f>
        <v/>
      </c>
      <c r="F58" t="str">
        <f>'Auswertung pro MA'!G63</f>
        <v/>
      </c>
      <c r="G58" t="str">
        <f>IF('Auswertung pro MA'!H63=0,"",'Auswertung pro MA'!H63)</f>
        <v/>
      </c>
    </row>
    <row r="59" spans="1:7" x14ac:dyDescent="0.25">
      <c r="A59" t="str">
        <f>'Auswertung pro MA'!A64</f>
        <v/>
      </c>
      <c r="B59" t="str">
        <f>'Auswertung pro MA'!C64</f>
        <v/>
      </c>
      <c r="C59" t="str">
        <f>'Auswertung pro MA'!D64</f>
        <v/>
      </c>
      <c r="D59" t="str">
        <f>'Auswertung pro MA'!E64</f>
        <v/>
      </c>
      <c r="E59" t="str">
        <f>'Auswertung pro MA'!F64</f>
        <v/>
      </c>
      <c r="F59" t="str">
        <f>'Auswertung pro MA'!G64</f>
        <v/>
      </c>
      <c r="G59" t="str">
        <f>IF('Auswertung pro MA'!H64=0,"",'Auswertung pro MA'!H64)</f>
        <v/>
      </c>
    </row>
    <row r="60" spans="1:7" x14ac:dyDescent="0.25">
      <c r="A60" t="str">
        <f>'Auswertung pro MA'!A65</f>
        <v/>
      </c>
      <c r="B60" t="str">
        <f>'Auswertung pro MA'!C65</f>
        <v/>
      </c>
      <c r="C60" t="str">
        <f>'Auswertung pro MA'!D65</f>
        <v/>
      </c>
      <c r="D60" t="str">
        <f>'Auswertung pro MA'!E65</f>
        <v/>
      </c>
      <c r="E60" t="str">
        <f>'Auswertung pro MA'!F65</f>
        <v/>
      </c>
      <c r="F60" t="str">
        <f>'Auswertung pro MA'!G65</f>
        <v/>
      </c>
      <c r="G60" t="str">
        <f>IF('Auswertung pro MA'!H65=0,"",'Auswertung pro MA'!H65)</f>
        <v/>
      </c>
    </row>
    <row r="61" spans="1:7" x14ac:dyDescent="0.25">
      <c r="A61" t="str">
        <f>'Auswertung pro MA'!A66</f>
        <v/>
      </c>
      <c r="B61" t="str">
        <f>'Auswertung pro MA'!C66</f>
        <v/>
      </c>
      <c r="C61" t="str">
        <f>'Auswertung pro MA'!D66</f>
        <v/>
      </c>
      <c r="D61" t="str">
        <f>'Auswertung pro MA'!E66</f>
        <v/>
      </c>
      <c r="E61" t="str">
        <f>'Auswertung pro MA'!F66</f>
        <v/>
      </c>
      <c r="F61" t="str">
        <f>'Auswertung pro MA'!G66</f>
        <v/>
      </c>
      <c r="G61" t="str">
        <f>IF('Auswertung pro MA'!H66=0,"",'Auswertung pro MA'!H66)</f>
        <v/>
      </c>
    </row>
    <row r="62" spans="1:7" x14ac:dyDescent="0.25">
      <c r="A62" t="str">
        <f>'Auswertung pro MA'!A67</f>
        <v/>
      </c>
      <c r="B62" t="str">
        <f>'Auswertung pro MA'!C67</f>
        <v/>
      </c>
      <c r="C62" t="str">
        <f>'Auswertung pro MA'!D67</f>
        <v/>
      </c>
      <c r="D62" t="str">
        <f>'Auswertung pro MA'!E67</f>
        <v/>
      </c>
      <c r="E62" t="str">
        <f>'Auswertung pro MA'!F67</f>
        <v/>
      </c>
      <c r="F62" t="str">
        <f>'Auswertung pro MA'!G67</f>
        <v/>
      </c>
      <c r="G62" t="str">
        <f>IF('Auswertung pro MA'!H67=0,"",'Auswertung pro MA'!H67)</f>
        <v/>
      </c>
    </row>
    <row r="63" spans="1:7" x14ac:dyDescent="0.25">
      <c r="A63" t="str">
        <f>'Auswertung pro MA'!A68</f>
        <v/>
      </c>
      <c r="B63" t="str">
        <f>'Auswertung pro MA'!C68</f>
        <v/>
      </c>
      <c r="C63" t="str">
        <f>'Auswertung pro MA'!D68</f>
        <v/>
      </c>
      <c r="D63" t="str">
        <f>'Auswertung pro MA'!E68</f>
        <v/>
      </c>
      <c r="E63" t="str">
        <f>'Auswertung pro MA'!F68</f>
        <v/>
      </c>
      <c r="F63" t="str">
        <f>'Auswertung pro MA'!G68</f>
        <v/>
      </c>
      <c r="G63" t="str">
        <f>IF('Auswertung pro MA'!H68=0,"",'Auswertung pro MA'!H68)</f>
        <v/>
      </c>
    </row>
    <row r="64" spans="1:7" x14ac:dyDescent="0.25">
      <c r="A64" t="str">
        <f>'Auswertung pro MA'!A69</f>
        <v/>
      </c>
      <c r="B64" t="str">
        <f>'Auswertung pro MA'!C69</f>
        <v/>
      </c>
      <c r="C64" t="str">
        <f>'Auswertung pro MA'!D69</f>
        <v/>
      </c>
      <c r="D64" t="str">
        <f>'Auswertung pro MA'!E69</f>
        <v/>
      </c>
      <c r="E64" t="str">
        <f>'Auswertung pro MA'!F69</f>
        <v/>
      </c>
      <c r="F64" t="str">
        <f>'Auswertung pro MA'!G69</f>
        <v/>
      </c>
      <c r="G64" t="str">
        <f>IF('Auswertung pro MA'!H69=0,"",'Auswertung pro MA'!H69)</f>
        <v/>
      </c>
    </row>
    <row r="65" spans="1:7" x14ac:dyDescent="0.25">
      <c r="A65" t="str">
        <f>'Auswertung pro MA'!A70</f>
        <v/>
      </c>
      <c r="B65" t="str">
        <f>'Auswertung pro MA'!C70</f>
        <v/>
      </c>
      <c r="C65" t="str">
        <f>'Auswertung pro MA'!D70</f>
        <v/>
      </c>
      <c r="D65" t="str">
        <f>'Auswertung pro MA'!E70</f>
        <v/>
      </c>
      <c r="E65" t="str">
        <f>'Auswertung pro MA'!F70</f>
        <v/>
      </c>
      <c r="F65" t="str">
        <f>'Auswertung pro MA'!G70</f>
        <v/>
      </c>
      <c r="G65" t="str">
        <f>IF('Auswertung pro MA'!H70=0,"",'Auswertung pro MA'!H70)</f>
        <v/>
      </c>
    </row>
    <row r="66" spans="1:7" x14ac:dyDescent="0.25">
      <c r="A66" t="str">
        <f>'Auswertung pro MA'!A71</f>
        <v/>
      </c>
      <c r="B66" t="str">
        <f>'Auswertung pro MA'!C71</f>
        <v/>
      </c>
      <c r="C66" t="str">
        <f>'Auswertung pro MA'!D71</f>
        <v/>
      </c>
      <c r="D66" t="str">
        <f>'Auswertung pro MA'!E71</f>
        <v/>
      </c>
      <c r="E66" t="str">
        <f>'Auswertung pro MA'!F71</f>
        <v/>
      </c>
      <c r="F66" t="str">
        <f>'Auswertung pro MA'!G71</f>
        <v/>
      </c>
      <c r="G66" t="str">
        <f>IF('Auswertung pro MA'!H71=0,"",'Auswertung pro MA'!H71)</f>
        <v/>
      </c>
    </row>
    <row r="67" spans="1:7" x14ac:dyDescent="0.25">
      <c r="A67" t="str">
        <f>'Auswertung pro MA'!A72</f>
        <v/>
      </c>
      <c r="B67" t="str">
        <f>'Auswertung pro MA'!C72</f>
        <v/>
      </c>
      <c r="C67" t="str">
        <f>'Auswertung pro MA'!D72</f>
        <v/>
      </c>
      <c r="D67" t="str">
        <f>'Auswertung pro MA'!E72</f>
        <v/>
      </c>
      <c r="E67" t="str">
        <f>'Auswertung pro MA'!F72</f>
        <v/>
      </c>
      <c r="F67" t="str">
        <f>'Auswertung pro MA'!G72</f>
        <v/>
      </c>
      <c r="G67" t="str">
        <f>IF('Auswertung pro MA'!H72=0,"",'Auswertung pro MA'!H72)</f>
        <v/>
      </c>
    </row>
    <row r="68" spans="1:7" x14ac:dyDescent="0.25">
      <c r="A68" t="str">
        <f>'Auswertung pro MA'!A73</f>
        <v/>
      </c>
      <c r="B68" t="str">
        <f>'Auswertung pro MA'!C73</f>
        <v/>
      </c>
      <c r="C68" t="str">
        <f>'Auswertung pro MA'!D73</f>
        <v/>
      </c>
      <c r="D68" t="str">
        <f>'Auswertung pro MA'!E73</f>
        <v/>
      </c>
      <c r="E68" t="str">
        <f>'Auswertung pro MA'!F73</f>
        <v/>
      </c>
      <c r="F68" t="str">
        <f>'Auswertung pro MA'!G73</f>
        <v/>
      </c>
      <c r="G68" t="str">
        <f>IF('Auswertung pro MA'!H73=0,"",'Auswertung pro MA'!H73)</f>
        <v/>
      </c>
    </row>
    <row r="69" spans="1:7" x14ac:dyDescent="0.25">
      <c r="A69" t="str">
        <f>'Auswertung pro MA'!A74</f>
        <v/>
      </c>
      <c r="B69" t="str">
        <f>'Auswertung pro MA'!C74</f>
        <v/>
      </c>
      <c r="C69" t="str">
        <f>'Auswertung pro MA'!D74</f>
        <v/>
      </c>
      <c r="D69" t="str">
        <f>'Auswertung pro MA'!E74</f>
        <v/>
      </c>
      <c r="E69" t="str">
        <f>'Auswertung pro MA'!F74</f>
        <v/>
      </c>
      <c r="F69" t="str">
        <f>'Auswertung pro MA'!G74</f>
        <v/>
      </c>
      <c r="G69" t="str">
        <f>IF('Auswertung pro MA'!H74=0,"",'Auswertung pro MA'!H74)</f>
        <v/>
      </c>
    </row>
    <row r="70" spans="1:7" x14ac:dyDescent="0.25">
      <c r="A70" t="str">
        <f>'Auswertung pro MA'!A75</f>
        <v/>
      </c>
      <c r="B70" t="str">
        <f>'Auswertung pro MA'!C75</f>
        <v/>
      </c>
      <c r="C70" t="str">
        <f>'Auswertung pro MA'!D75</f>
        <v/>
      </c>
      <c r="D70" t="str">
        <f>'Auswertung pro MA'!E75</f>
        <v/>
      </c>
      <c r="E70" t="str">
        <f>'Auswertung pro MA'!F75</f>
        <v/>
      </c>
      <c r="F70" t="str">
        <f>'Auswertung pro MA'!G75</f>
        <v/>
      </c>
      <c r="G70" t="str">
        <f>IF('Auswertung pro MA'!H75=0,"",'Auswertung pro MA'!H75)</f>
        <v/>
      </c>
    </row>
    <row r="71" spans="1:7" x14ac:dyDescent="0.25">
      <c r="A71" t="str">
        <f>'Auswertung pro MA'!A76</f>
        <v/>
      </c>
      <c r="B71" t="str">
        <f>'Auswertung pro MA'!C76</f>
        <v/>
      </c>
      <c r="C71" t="str">
        <f>'Auswertung pro MA'!D76</f>
        <v/>
      </c>
      <c r="D71" t="str">
        <f>'Auswertung pro MA'!E76</f>
        <v/>
      </c>
      <c r="E71" t="str">
        <f>'Auswertung pro MA'!F76</f>
        <v/>
      </c>
      <c r="F71" t="str">
        <f>'Auswertung pro MA'!G76</f>
        <v/>
      </c>
      <c r="G71" t="str">
        <f>IF('Auswertung pro MA'!H76=0,"",'Auswertung pro MA'!H76)</f>
        <v/>
      </c>
    </row>
    <row r="72" spans="1:7" x14ac:dyDescent="0.25">
      <c r="A72" t="str">
        <f>'Auswertung pro MA'!A77</f>
        <v/>
      </c>
      <c r="B72" t="str">
        <f>'Auswertung pro MA'!C77</f>
        <v/>
      </c>
      <c r="C72" t="str">
        <f>'Auswertung pro MA'!D77</f>
        <v/>
      </c>
      <c r="D72" t="str">
        <f>'Auswertung pro MA'!E77</f>
        <v/>
      </c>
      <c r="E72" t="str">
        <f>'Auswertung pro MA'!F77</f>
        <v/>
      </c>
      <c r="F72" t="str">
        <f>'Auswertung pro MA'!G77</f>
        <v/>
      </c>
      <c r="G72" t="str">
        <f>IF('Auswertung pro MA'!H77=0,"",'Auswertung pro MA'!H77)</f>
        <v/>
      </c>
    </row>
    <row r="73" spans="1:7" x14ac:dyDescent="0.25">
      <c r="A73" t="str">
        <f>'Auswertung pro MA'!A78</f>
        <v/>
      </c>
      <c r="B73" t="str">
        <f>'Auswertung pro MA'!C78</f>
        <v/>
      </c>
      <c r="C73" t="str">
        <f>'Auswertung pro MA'!D78</f>
        <v/>
      </c>
      <c r="D73" t="str">
        <f>'Auswertung pro MA'!E78</f>
        <v/>
      </c>
      <c r="E73" t="str">
        <f>'Auswertung pro MA'!F78</f>
        <v/>
      </c>
      <c r="F73" t="str">
        <f>'Auswertung pro MA'!G78</f>
        <v/>
      </c>
      <c r="G73" t="str">
        <f>IF('Auswertung pro MA'!H78=0,"",'Auswertung pro MA'!H78)</f>
        <v/>
      </c>
    </row>
    <row r="74" spans="1:7" x14ac:dyDescent="0.25">
      <c r="A74" t="str">
        <f>'Auswertung pro MA'!A79</f>
        <v/>
      </c>
      <c r="B74" t="str">
        <f>'Auswertung pro MA'!C79</f>
        <v/>
      </c>
      <c r="C74" t="str">
        <f>'Auswertung pro MA'!D79</f>
        <v/>
      </c>
      <c r="D74" t="str">
        <f>'Auswertung pro MA'!E79</f>
        <v/>
      </c>
      <c r="E74" t="str">
        <f>'Auswertung pro MA'!F79</f>
        <v/>
      </c>
      <c r="F74" t="str">
        <f>'Auswertung pro MA'!G79</f>
        <v/>
      </c>
      <c r="G74" t="str">
        <f>IF('Auswertung pro MA'!H79=0,"",'Auswertung pro MA'!H79)</f>
        <v/>
      </c>
    </row>
    <row r="75" spans="1:7" x14ac:dyDescent="0.25">
      <c r="A75" t="str">
        <f>'Auswertung pro MA'!A80</f>
        <v/>
      </c>
      <c r="B75" t="str">
        <f>'Auswertung pro MA'!C80</f>
        <v/>
      </c>
      <c r="C75" t="str">
        <f>'Auswertung pro MA'!D80</f>
        <v/>
      </c>
      <c r="D75" t="str">
        <f>'Auswertung pro MA'!E80</f>
        <v/>
      </c>
      <c r="E75" t="str">
        <f>'Auswertung pro MA'!F80</f>
        <v/>
      </c>
      <c r="F75" t="str">
        <f>'Auswertung pro MA'!G80</f>
        <v/>
      </c>
      <c r="G75" t="str">
        <f>IF('Auswertung pro MA'!H80=0,"",'Auswertung pro MA'!H80)</f>
        <v/>
      </c>
    </row>
    <row r="76" spans="1:7" x14ac:dyDescent="0.25">
      <c r="A76" t="str">
        <f>'Auswertung pro MA'!A81</f>
        <v/>
      </c>
      <c r="B76" t="str">
        <f>'Auswertung pro MA'!C81</f>
        <v/>
      </c>
      <c r="C76" t="str">
        <f>'Auswertung pro MA'!D81</f>
        <v/>
      </c>
      <c r="D76" t="str">
        <f>'Auswertung pro MA'!E81</f>
        <v/>
      </c>
      <c r="E76" t="str">
        <f>'Auswertung pro MA'!F81</f>
        <v/>
      </c>
      <c r="F76" t="str">
        <f>'Auswertung pro MA'!G81</f>
        <v/>
      </c>
      <c r="G76" t="str">
        <f>IF('Auswertung pro MA'!H81=0,"",'Auswertung pro MA'!H81)</f>
        <v/>
      </c>
    </row>
    <row r="77" spans="1:7" x14ac:dyDescent="0.25">
      <c r="A77" t="str">
        <f>'Auswertung pro MA'!A82</f>
        <v/>
      </c>
      <c r="B77" t="str">
        <f>'Auswertung pro MA'!C82</f>
        <v/>
      </c>
      <c r="C77" t="str">
        <f>'Auswertung pro MA'!D82</f>
        <v/>
      </c>
      <c r="D77" t="str">
        <f>'Auswertung pro MA'!E82</f>
        <v/>
      </c>
      <c r="E77" t="str">
        <f>'Auswertung pro MA'!F82</f>
        <v/>
      </c>
      <c r="F77" t="str">
        <f>'Auswertung pro MA'!G82</f>
        <v/>
      </c>
      <c r="G77" t="str">
        <f>IF('Auswertung pro MA'!H82=0,"",'Auswertung pro MA'!H82)</f>
        <v/>
      </c>
    </row>
    <row r="78" spans="1:7" x14ac:dyDescent="0.25">
      <c r="A78" t="str">
        <f>'Auswertung pro MA'!A83</f>
        <v/>
      </c>
      <c r="B78" t="str">
        <f>'Auswertung pro MA'!C83</f>
        <v/>
      </c>
      <c r="C78" t="str">
        <f>'Auswertung pro MA'!D83</f>
        <v/>
      </c>
      <c r="D78" t="str">
        <f>'Auswertung pro MA'!E83</f>
        <v/>
      </c>
      <c r="E78" t="str">
        <f>'Auswertung pro MA'!F83</f>
        <v/>
      </c>
      <c r="F78" t="str">
        <f>'Auswertung pro MA'!G83</f>
        <v/>
      </c>
      <c r="G78" t="str">
        <f>IF('Auswertung pro MA'!H83=0,"",'Auswertung pro MA'!H83)</f>
        <v/>
      </c>
    </row>
    <row r="79" spans="1:7" x14ac:dyDescent="0.25">
      <c r="A79" t="str">
        <f>'Auswertung pro MA'!A84</f>
        <v/>
      </c>
      <c r="B79" t="str">
        <f>'Auswertung pro MA'!C84</f>
        <v/>
      </c>
      <c r="C79" t="str">
        <f>'Auswertung pro MA'!D84</f>
        <v/>
      </c>
      <c r="D79" t="str">
        <f>'Auswertung pro MA'!E84</f>
        <v/>
      </c>
      <c r="E79" t="str">
        <f>'Auswertung pro MA'!F84</f>
        <v/>
      </c>
      <c r="F79" t="str">
        <f>'Auswertung pro MA'!G84</f>
        <v/>
      </c>
      <c r="G79" t="str">
        <f>IF('Auswertung pro MA'!H84=0,"",'Auswertung pro MA'!H84)</f>
        <v/>
      </c>
    </row>
    <row r="80" spans="1:7" x14ac:dyDescent="0.25">
      <c r="A80" t="str">
        <f>'Auswertung pro MA'!A85</f>
        <v/>
      </c>
      <c r="B80" t="str">
        <f>'Auswertung pro MA'!C85</f>
        <v/>
      </c>
      <c r="C80" t="str">
        <f>'Auswertung pro MA'!D85</f>
        <v/>
      </c>
      <c r="D80" t="str">
        <f>'Auswertung pro MA'!E85</f>
        <v/>
      </c>
      <c r="E80" t="str">
        <f>'Auswertung pro MA'!F85</f>
        <v/>
      </c>
      <c r="F80" t="str">
        <f>'Auswertung pro MA'!G85</f>
        <v/>
      </c>
      <c r="G80" t="str">
        <f>IF('Auswertung pro MA'!H85=0,"",'Auswertung pro MA'!H85)</f>
        <v/>
      </c>
    </row>
    <row r="81" spans="1:7" x14ac:dyDescent="0.25">
      <c r="A81" t="str">
        <f>'Auswertung pro MA'!A86</f>
        <v/>
      </c>
      <c r="B81" t="str">
        <f>'Auswertung pro MA'!C86</f>
        <v/>
      </c>
      <c r="C81" t="str">
        <f>'Auswertung pro MA'!D86</f>
        <v/>
      </c>
      <c r="D81" t="str">
        <f>'Auswertung pro MA'!E86</f>
        <v/>
      </c>
      <c r="E81" t="str">
        <f>'Auswertung pro MA'!F86</f>
        <v/>
      </c>
      <c r="F81" t="str">
        <f>'Auswertung pro MA'!G86</f>
        <v/>
      </c>
      <c r="G81" t="str">
        <f>IF('Auswertung pro MA'!H86=0,"",'Auswertung pro MA'!H86)</f>
        <v/>
      </c>
    </row>
    <row r="82" spans="1:7" x14ac:dyDescent="0.25">
      <c r="A82" t="str">
        <f>'Auswertung pro MA'!A87</f>
        <v/>
      </c>
      <c r="B82" t="str">
        <f>'Auswertung pro MA'!C87</f>
        <v/>
      </c>
      <c r="C82" t="str">
        <f>'Auswertung pro MA'!D87</f>
        <v/>
      </c>
      <c r="D82" t="str">
        <f>'Auswertung pro MA'!E87</f>
        <v/>
      </c>
      <c r="E82" t="str">
        <f>'Auswertung pro MA'!F87</f>
        <v/>
      </c>
      <c r="F82" t="str">
        <f>'Auswertung pro MA'!G87</f>
        <v/>
      </c>
      <c r="G82" t="str">
        <f>IF('Auswertung pro MA'!H87=0,"",'Auswertung pro MA'!H87)</f>
        <v/>
      </c>
    </row>
    <row r="83" spans="1:7" x14ac:dyDescent="0.25">
      <c r="A83" t="str">
        <f>'Auswertung pro MA'!A88</f>
        <v/>
      </c>
      <c r="B83" t="str">
        <f>'Auswertung pro MA'!C88</f>
        <v/>
      </c>
      <c r="C83" t="str">
        <f>'Auswertung pro MA'!D88</f>
        <v/>
      </c>
      <c r="D83" t="str">
        <f>'Auswertung pro MA'!E88</f>
        <v/>
      </c>
      <c r="E83" t="str">
        <f>'Auswertung pro MA'!F88</f>
        <v/>
      </c>
      <c r="F83" t="str">
        <f>'Auswertung pro MA'!G88</f>
        <v/>
      </c>
      <c r="G83" t="str">
        <f>IF('Auswertung pro MA'!H88=0,"",'Auswertung pro MA'!H88)</f>
        <v/>
      </c>
    </row>
    <row r="84" spans="1:7" x14ac:dyDescent="0.25">
      <c r="A84" t="str">
        <f>'Auswertung pro MA'!A89</f>
        <v/>
      </c>
      <c r="B84" t="str">
        <f>'Auswertung pro MA'!C89</f>
        <v/>
      </c>
      <c r="C84" t="str">
        <f>'Auswertung pro MA'!D89</f>
        <v/>
      </c>
      <c r="D84" t="str">
        <f>'Auswertung pro MA'!E89</f>
        <v/>
      </c>
      <c r="E84" t="str">
        <f>'Auswertung pro MA'!F89</f>
        <v/>
      </c>
      <c r="F84" t="str">
        <f>'Auswertung pro MA'!G89</f>
        <v/>
      </c>
      <c r="G84" t="str">
        <f>IF('Auswertung pro MA'!H89=0,"",'Auswertung pro MA'!H89)</f>
        <v/>
      </c>
    </row>
  </sheetData>
  <sheetProtection algorithmName="SHA-512" hashValue="9xc87csZFC5mWqho8OQWZo5lBPAwyqi7h4PcWdKEE4XyeRZDrryYI9DLuHoDBwowIfhhOKBJJlLzOl/lMbQ71g==" saltValue="0rpCT078I671Lp50SN7z3A==" spinCount="100000" sheet="1" objects="1" scenarios="1"/>
  <protectedRanges>
    <protectedRange sqref="A1:I1" name="Filter"/>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Ausfüllhinweise</vt:lpstr>
      <vt:lpstr>Allgemeine Angaben</vt:lpstr>
      <vt:lpstr>Erfassung Schulungstunden</vt:lpstr>
      <vt:lpstr>Auswertung pro MA</vt:lpstr>
      <vt:lpstr>Auswertung</vt:lpstr>
      <vt:lpstr>versteckt</vt:lpstr>
      <vt:lpstr>Daten</vt:lpstr>
      <vt:lpstr>Daten Personen</vt:lpstr>
      <vt:lpstr>ArtderSchulung</vt:lpstr>
      <vt:lpstr>'Allgemeine Angaben'!Druckbereich</vt:lpstr>
      <vt:lpstr>Auswertung!Druckbereich</vt:lpstr>
      <vt:lpstr>'Auswertung pro MA'!Druckbereich</vt:lpstr>
      <vt:lpstr>'Erfassung Schulungstunden'!Druckbereich</vt:lpstr>
      <vt:lpstr>Grund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Monique Vogler</dc:creator>
  <cp:lastModifiedBy>ClarCert - Ramona Oral</cp:lastModifiedBy>
  <cp:lastPrinted>2018-11-07T09:45:36Z</cp:lastPrinted>
  <dcterms:created xsi:type="dcterms:W3CDTF">2018-05-09T11:06:53Z</dcterms:created>
  <dcterms:modified xsi:type="dcterms:W3CDTF">2022-08-02T10:41:54Z</dcterms:modified>
</cp:coreProperties>
</file>